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"/>
    </mc:Choice>
  </mc:AlternateContent>
  <xr:revisionPtr revIDLastSave="0" documentId="13_ncr:1_{79A2D64C-0E79-4395-8E0A-DF6F7C98B4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ry page 1" sheetId="3" r:id="rId1"/>
    <sheet name="Bank Rec page 1a" sheetId="10" state="hidden" r:id="rId2"/>
    <sheet name="Payments page 2" sheetId="1" r:id="rId3"/>
    <sheet name="Receipts page 3" sheetId="2" r:id="rId4"/>
    <sheet name="Unpresented Items page 4" sheetId="9" r:id="rId5"/>
    <sheet name="Cheq. Req. page 5" sheetId="14" state="hidden" r:id="rId6"/>
    <sheet name="Lettings page 8" sheetId="18" state="hidden" r:id="rId7"/>
    <sheet name="Lettings" sheetId="20" state="hidden" r:id="rId8"/>
    <sheet name="Sheet1" sheetId="21" state="hidden" r:id="rId9"/>
  </sheets>
  <externalReferences>
    <externalReference r:id="rId10"/>
  </externalReferences>
  <definedNames>
    <definedName name="_xlnm._FilterDatabase" localSheetId="2" hidden="1">'Payments page 2'!$A$1:$Z$27</definedName>
    <definedName name="_xlnm.Print_Area" localSheetId="2">'Payments page 2'!$A$1:$S$27</definedName>
    <definedName name="_xlnm.Print_Area" localSheetId="3">'Receipts page 3'!$A$1:$K$14</definedName>
    <definedName name="_xlnm.Print_Area">'Payments page 2'!$A$1:$Q$1</definedName>
    <definedName name="_xlnm.Print_Titles" localSheetId="2">'Payments page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N27" i="1"/>
  <c r="J27" i="1"/>
  <c r="L27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" i="1"/>
  <c r="Q14" i="1" l="1"/>
  <c r="B48" i="3"/>
  <c r="B43" i="3" s="1"/>
  <c r="Q3" i="1"/>
  <c r="Q4" i="1"/>
  <c r="Q5" i="1"/>
  <c r="Q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" i="1"/>
  <c r="S2" i="1" s="1"/>
  <c r="D26" i="1"/>
  <c r="A46" i="3"/>
  <c r="A47" i="3"/>
  <c r="M26" i="1"/>
  <c r="O27" i="1"/>
  <c r="K26" i="1"/>
  <c r="L26" i="1"/>
  <c r="I11" i="2"/>
  <c r="H10" i="2"/>
  <c r="J10" i="2" s="1"/>
  <c r="D11" i="2"/>
  <c r="E11" i="2"/>
  <c r="F11" i="2"/>
  <c r="G11" i="2"/>
  <c r="C11" i="2"/>
  <c r="H6" i="2"/>
  <c r="J6" i="2" s="1"/>
  <c r="H7" i="2"/>
  <c r="J7" i="2" s="1"/>
  <c r="H8" i="2"/>
  <c r="J8" i="2" s="1"/>
  <c r="H9" i="2"/>
  <c r="J9" i="2" s="1"/>
  <c r="H2" i="2"/>
  <c r="J2" i="2" s="1"/>
  <c r="H3" i="2"/>
  <c r="J3" i="2" s="1"/>
  <c r="H4" i="2"/>
  <c r="J4" i="2" s="1"/>
  <c r="H5" i="2"/>
  <c r="J5" i="2" s="1"/>
  <c r="E14" i="14"/>
  <c r="E17" i="14" s="1"/>
  <c r="A1" i="9"/>
  <c r="A2" i="14" s="1"/>
  <c r="F19" i="9"/>
  <c r="G19" i="9" s="1"/>
  <c r="H19" i="9"/>
  <c r="I19" i="9"/>
  <c r="D29" i="9"/>
  <c r="D34" i="9"/>
  <c r="C7" i="3" s="1"/>
  <c r="C8" i="10" s="1"/>
  <c r="I12" i="2"/>
  <c r="E26" i="1"/>
  <c r="F26" i="1"/>
  <c r="G26" i="1"/>
  <c r="H26" i="1"/>
  <c r="I26" i="1"/>
  <c r="J26" i="1"/>
  <c r="P30" i="1"/>
  <c r="A1" i="10"/>
  <c r="A2" i="10"/>
  <c r="C17" i="10"/>
  <c r="C5" i="3"/>
  <c r="N24" i="3"/>
  <c r="C30" i="3"/>
  <c r="C9" i="3" l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H11" i="2"/>
  <c r="J13" i="2" s="1"/>
  <c r="Q26" i="1"/>
  <c r="P26" i="1"/>
  <c r="N26" i="1"/>
  <c r="J11" i="2"/>
  <c r="C11" i="10" s="1"/>
  <c r="H13" i="2"/>
  <c r="C6" i="10"/>
  <c r="C9" i="10" s="1"/>
  <c r="O37" i="1"/>
  <c r="C31" i="3" l="1"/>
  <c r="C11" i="3"/>
  <c r="C13" i="3" s="1"/>
  <c r="O26" i="1"/>
  <c r="Q37" i="1" s="1"/>
  <c r="C12" i="10"/>
  <c r="C13" i="10" s="1"/>
  <c r="C16" i="10" s="1"/>
  <c r="C20" i="10" s="1"/>
  <c r="C22" i="10" s="1"/>
  <c r="C15" i="3"/>
  <c r="C33" i="3" l="1"/>
  <c r="C35" i="3" s="1"/>
  <c r="C17" i="3"/>
  <c r="C24" i="3" s="1"/>
  <c r="E30" i="3" s="1"/>
</calcChain>
</file>

<file path=xl/sharedStrings.xml><?xml version="1.0" encoding="utf-8"?>
<sst xmlns="http://schemas.openxmlformats.org/spreadsheetml/2006/main" count="223" uniqueCount="154">
  <si>
    <t>Date</t>
  </si>
  <si>
    <t>Chq No</t>
  </si>
  <si>
    <t>Details</t>
  </si>
  <si>
    <t>VAT</t>
  </si>
  <si>
    <t>Total</t>
  </si>
  <si>
    <t>Precept</t>
  </si>
  <si>
    <t>Payments</t>
  </si>
  <si>
    <t>Receipts</t>
  </si>
  <si>
    <t>£</t>
  </si>
  <si>
    <t>Vat</t>
  </si>
  <si>
    <t>Cumulative</t>
  </si>
  <si>
    <t>NEDDC</t>
  </si>
  <si>
    <t>Cash Book :</t>
  </si>
  <si>
    <t>Bank :</t>
  </si>
  <si>
    <t>Current A/C</t>
  </si>
  <si>
    <t>Deposit A/C</t>
  </si>
  <si>
    <t>Bal b/fwd current A/C</t>
  </si>
  <si>
    <t>Bal b/fwd deposit A/C</t>
  </si>
  <si>
    <t>Other</t>
  </si>
  <si>
    <t>/</t>
  </si>
  <si>
    <t>Payroll</t>
  </si>
  <si>
    <t>Heath &amp; Holmewood Parish Council</t>
  </si>
  <si>
    <t>DCC</t>
  </si>
  <si>
    <t>Insurance</t>
  </si>
  <si>
    <t>Holmewood FC</t>
  </si>
  <si>
    <t>Holmewwod &amp; Heath FC</t>
  </si>
  <si>
    <t>Neil Bramley</t>
  </si>
  <si>
    <t>DALC</t>
  </si>
  <si>
    <t>Prestige Furniture</t>
  </si>
  <si>
    <t>Designs Direct</t>
  </si>
  <si>
    <t>Concept</t>
  </si>
  <si>
    <t>Current A/C Reserve</t>
  </si>
  <si>
    <t>Unpresented receipts</t>
  </si>
  <si>
    <t>Made up as follows ;</t>
  </si>
  <si>
    <t>Unpresented items 25th May 2011</t>
  </si>
  <si>
    <t>Payments 10/11</t>
  </si>
  <si>
    <t>Pavilion</t>
  </si>
  <si>
    <t>Non cheque payments</t>
  </si>
  <si>
    <t>unpresented items from 11/12</t>
  </si>
  <si>
    <t>vat claimed as at 11/07/11</t>
  </si>
  <si>
    <t>Training</t>
  </si>
  <si>
    <t>Notes</t>
  </si>
  <si>
    <t>-</t>
  </si>
  <si>
    <t>Items from 2011/12</t>
  </si>
  <si>
    <t>Lettings</t>
  </si>
  <si>
    <t>Heath and Holmewood Parish Council</t>
  </si>
  <si>
    <t>Minimum 2 hour letting</t>
  </si>
  <si>
    <t>addition hours at (per hour</t>
  </si>
  <si>
    <t>A</t>
  </si>
  <si>
    <t>B</t>
  </si>
  <si>
    <t>C</t>
  </si>
  <si>
    <t>commercial</t>
  </si>
  <si>
    <t xml:space="preserve">parish member </t>
  </si>
  <si>
    <t>non parish member</t>
  </si>
  <si>
    <t>Football</t>
  </si>
  <si>
    <t>Per Junior Game</t>
  </si>
  <si>
    <t>Per Senior Game</t>
  </si>
  <si>
    <t>pitch hire</t>
  </si>
  <si>
    <t>prepare &amp; pitch hire</t>
  </si>
  <si>
    <t>changing room hire</t>
  </si>
  <si>
    <t>Cricket</t>
  </si>
  <si>
    <t>Per team 1 season</t>
  </si>
  <si>
    <t>Viking</t>
  </si>
  <si>
    <t>Claycross DIY</t>
  </si>
  <si>
    <t>Derwent Treescapes</t>
  </si>
  <si>
    <t>Midweek/Sunday</t>
  </si>
  <si>
    <t>Secretary</t>
  </si>
  <si>
    <t>D Plant</t>
  </si>
  <si>
    <t>Team</t>
  </si>
  <si>
    <t>Name</t>
  </si>
  <si>
    <t>cost per game</t>
  </si>
  <si>
    <t>cost per season</t>
  </si>
  <si>
    <t>Invoice number</t>
  </si>
  <si>
    <t>Invoice date</t>
  </si>
  <si>
    <t>Payment Received</t>
  </si>
  <si>
    <t>Holmewood Cricket Club I</t>
  </si>
  <si>
    <t>Holmewood Cricket Club II</t>
  </si>
  <si>
    <t xml:space="preserve">Holmewood Cricket Club </t>
  </si>
  <si>
    <t>Saturday</t>
  </si>
  <si>
    <t>Sunday</t>
  </si>
  <si>
    <t>changing room</t>
  </si>
  <si>
    <t>Invoice total</t>
  </si>
  <si>
    <t>M Smith</t>
  </si>
  <si>
    <t>approx no games</t>
  </si>
  <si>
    <t>15/16</t>
  </si>
  <si>
    <t>inc. Cup</t>
  </si>
  <si>
    <t>S137 grant £197 for insurance + £53 for changing rooms and friendlies</t>
  </si>
  <si>
    <t>Invoice bi-monthly</t>
  </si>
  <si>
    <t>Northwingfield Colts U16's</t>
  </si>
  <si>
    <t>Northwingfield Colts U15's</t>
  </si>
  <si>
    <t>Mandy Matthews</t>
  </si>
  <si>
    <t>Hasland FC U18's</t>
  </si>
  <si>
    <t>Sarah Pickles</t>
  </si>
  <si>
    <t>09/12 01</t>
  </si>
  <si>
    <t>09/12 02</t>
  </si>
  <si>
    <t>09/12 03</t>
  </si>
  <si>
    <t>01/09/2012</t>
  </si>
  <si>
    <t>Budgeted</t>
  </si>
  <si>
    <t>additional</t>
  </si>
  <si>
    <t>Ireland Colliery Chesterfield Band</t>
  </si>
  <si>
    <t>RKS Ltd</t>
  </si>
  <si>
    <t>Cheque requests 9th January 2013</t>
  </si>
  <si>
    <t>authorised</t>
  </si>
  <si>
    <t>Total Opening Balances</t>
  </si>
  <si>
    <t>Section 137</t>
  </si>
  <si>
    <t>Wayleave</t>
  </si>
  <si>
    <t>Sponsorship /grants</t>
  </si>
  <si>
    <t>Bank Rec</t>
  </si>
  <si>
    <t>Unpresented items at start of year</t>
  </si>
  <si>
    <t>Total funds available to Council at start of year</t>
  </si>
  <si>
    <t xml:space="preserve">Closing Balance </t>
  </si>
  <si>
    <t xml:space="preserve">Total available funds </t>
  </si>
  <si>
    <t>Total (inc VAT)</t>
  </si>
  <si>
    <t>Total (exc VAT)</t>
  </si>
  <si>
    <t>Total ex VAT</t>
  </si>
  <si>
    <t>Estimated end of Year Expenditure/Income +/-</t>
  </si>
  <si>
    <t>Total Receipts</t>
  </si>
  <si>
    <t>Subs</t>
  </si>
  <si>
    <t>Audit &amp; General/ Admin</t>
  </si>
  <si>
    <t>Electoral Expenses</t>
  </si>
  <si>
    <t>Sundry</t>
  </si>
  <si>
    <t xml:space="preserve">Unpresented payments </t>
  </si>
  <si>
    <t>Broad-band Website</t>
  </si>
  <si>
    <t>Funds available</t>
  </si>
  <si>
    <t>Total Funds available</t>
  </si>
  <si>
    <t>VAT to be reclaimed for current year:</t>
  </si>
  <si>
    <t>ü</t>
  </si>
  <si>
    <t>Room Hire</t>
  </si>
  <si>
    <t>Opening balance 01/04/19</t>
  </si>
  <si>
    <t>Items relating to 18/19</t>
  </si>
  <si>
    <t>VAT still to be reclaimed from 2018/19</t>
  </si>
  <si>
    <t>VAT Refunds</t>
  </si>
  <si>
    <t>Summary of Expenses for payment in Sept 2019</t>
  </si>
  <si>
    <t>Tissington &amp; Lea Hall Parish Council - Bank Reconciliation - Summary</t>
  </si>
  <si>
    <t>Lloyds Bank</t>
  </si>
  <si>
    <t>DDDC Precept</t>
  </si>
  <si>
    <t>Clerk's Salary (JP)</t>
  </si>
  <si>
    <t>DALC Subscription</t>
  </si>
  <si>
    <t xml:space="preserve">Peak Parish Forum </t>
  </si>
  <si>
    <t>Osmaston Town Band</t>
  </si>
  <si>
    <t>Community Consultation Ltd</t>
  </si>
  <si>
    <t>J Jackson Internal Audit</t>
  </si>
  <si>
    <t>Village Hall Hire</t>
  </si>
  <si>
    <t>Tissington Estate</t>
  </si>
  <si>
    <t xml:space="preserve"> Village Mainten-ance</t>
  </si>
  <si>
    <t>Current Acc Lloyds Bank</t>
  </si>
  <si>
    <t>DCC Footpath Grant</t>
  </si>
  <si>
    <t>Receipts in 18/19</t>
  </si>
  <si>
    <t>Payments in 18/19</t>
  </si>
  <si>
    <t>Payments for approval on 10 February 2020</t>
  </si>
  <si>
    <t>Clerk's Salary</t>
  </si>
  <si>
    <t>Clerk's Expenses</t>
  </si>
  <si>
    <t>Payments in 19/20</t>
  </si>
  <si>
    <t>Receipts in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</si>
</sst>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dd/mm/yy;@"/>
    <numFmt numFmtId="165" formatCode="dd/mm/yyyy;@"/>
    <numFmt numFmtId="166" formatCode="&quot;£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1" xfId="0" applyNumberFormat="1" applyFont="1" applyBorder="1"/>
    <xf numFmtId="1" fontId="1" fillId="0" borderId="0" xfId="0" applyNumberFormat="1" applyFont="1" applyAlignment="1" applyProtection="1">
      <alignment horizontal="right"/>
      <protection locked="0"/>
    </xf>
    <xf numFmtId="4" fontId="1" fillId="0" borderId="0" xfId="0" quotePrefix="1" applyNumberFormat="1" applyFont="1" applyAlignment="1" applyProtection="1">
      <alignment horizontal="right"/>
      <protection locked="0"/>
    </xf>
    <xf numFmtId="17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1" fontId="1" fillId="0" borderId="0" xfId="0" quotePrefix="1" applyNumberFormat="1" applyFont="1" applyAlignment="1" applyProtection="1">
      <alignment horizontal="right"/>
      <protection locked="0"/>
    </xf>
    <xf numFmtId="165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 applyAlignment="1">
      <alignment horizontal="right"/>
    </xf>
    <xf numFmtId="0" fontId="1" fillId="0" borderId="0" xfId="0" quotePrefix="1" applyFont="1"/>
    <xf numFmtId="4" fontId="4" fillId="0" borderId="0" xfId="0" applyNumberFormat="1" applyFont="1"/>
    <xf numFmtId="4" fontId="0" fillId="0" borderId="1" xfId="0" applyNumberFormat="1" applyBorder="1"/>
    <xf numFmtId="0" fontId="5" fillId="0" borderId="0" xfId="0" applyFont="1"/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/>
    <xf numFmtId="4" fontId="0" fillId="0" borderId="0" xfId="0" applyNumberFormat="1" applyAlignment="1">
      <alignment horizontal="right"/>
    </xf>
    <xf numFmtId="4" fontId="1" fillId="0" borderId="0" xfId="0" quotePrefix="1" applyNumberFormat="1" applyFont="1" applyAlignment="1">
      <alignment horizontal="center"/>
    </xf>
    <xf numFmtId="0" fontId="0" fillId="0" borderId="0" xfId="0" quotePrefix="1"/>
    <xf numFmtId="14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left"/>
    </xf>
    <xf numFmtId="1" fontId="1" fillId="0" borderId="0" xfId="0" applyNumberFormat="1" applyFont="1" applyProtection="1">
      <protection locked="0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" applyNumberFormat="1" applyFont="1" applyAlignment="1" applyProtection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Protection="1"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3" xfId="0" applyNumberFormat="1" applyFont="1" applyBorder="1"/>
    <xf numFmtId="2" fontId="2" fillId="0" borderId="0" xfId="0" applyNumberFormat="1" applyFont="1"/>
    <xf numFmtId="0" fontId="9" fillId="0" borderId="0" xfId="0" applyFont="1"/>
    <xf numFmtId="0" fontId="3" fillId="0" borderId="0" xfId="0" applyFont="1"/>
    <xf numFmtId="4" fontId="1" fillId="2" borderId="0" xfId="0" applyNumberFormat="1" applyFont="1" applyFill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9" fillId="0" borderId="0" xfId="0" applyNumberFormat="1" applyFont="1"/>
    <xf numFmtId="0" fontId="10" fillId="0" borderId="0" xfId="0" applyFont="1" applyAlignment="1" applyProtection="1">
      <alignment wrapText="1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2" fontId="0" fillId="0" borderId="0" xfId="0" applyNumberFormat="1"/>
    <xf numFmtId="0" fontId="1" fillId="4" borderId="2" xfId="0" applyFont="1" applyFill="1" applyBorder="1"/>
    <xf numFmtId="4" fontId="1" fillId="0" borderId="0" xfId="0" applyNumberFormat="1" applyFont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2" fillId="5" borderId="4" xfId="0" applyFont="1" applyFill="1" applyBorder="1"/>
    <xf numFmtId="0" fontId="1" fillId="5" borderId="5" xfId="0" applyFont="1" applyFill="1" applyBorder="1"/>
    <xf numFmtId="4" fontId="2" fillId="5" borderId="6" xfId="0" applyNumberFormat="1" applyFont="1" applyFill="1" applyBorder="1" applyAlignment="1">
      <alignment horizontal="right"/>
    </xf>
    <xf numFmtId="0" fontId="8" fillId="0" borderId="0" xfId="0" applyFont="1"/>
    <xf numFmtId="4" fontId="2" fillId="2" borderId="0" xfId="0" applyNumberFormat="1" applyFont="1" applyFill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2" fontId="2" fillId="0" borderId="12" xfId="0" applyNumberFormat="1" applyFont="1" applyBorder="1"/>
    <xf numFmtId="164" fontId="1" fillId="0" borderId="0" xfId="0" quotePrefix="1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" fillId="6" borderId="0" xfId="0" applyFont="1" applyFill="1"/>
    <xf numFmtId="2" fontId="1" fillId="6" borderId="0" xfId="0" applyNumberFormat="1" applyFont="1" applyFill="1"/>
    <xf numFmtId="4" fontId="1" fillId="6" borderId="0" xfId="0" applyNumberFormat="1" applyFont="1" applyFill="1" applyProtection="1">
      <protection locked="0"/>
    </xf>
    <xf numFmtId="4" fontId="1" fillId="6" borderId="0" xfId="0" applyNumberFormat="1" applyFont="1" applyFill="1"/>
    <xf numFmtId="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4" borderId="2" xfId="0" applyFont="1" applyFill="1" applyBorder="1"/>
    <xf numFmtId="4" fontId="1" fillId="4" borderId="2" xfId="0" applyNumberFormat="1" applyFont="1" applyFill="1" applyBorder="1"/>
    <xf numFmtId="4" fontId="1" fillId="4" borderId="2" xfId="0" applyNumberFormat="1" applyFont="1" applyFill="1" applyBorder="1" applyProtection="1">
      <protection locked="0"/>
    </xf>
    <xf numFmtId="0" fontId="13" fillId="4" borderId="2" xfId="0" applyFont="1" applyFill="1" applyBorder="1"/>
    <xf numFmtId="166" fontId="14" fillId="4" borderId="2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/>
    <xf numFmtId="0" fontId="10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5" borderId="13" xfId="0" applyNumberFormat="1" applyFont="1" applyFill="1" applyBorder="1" applyAlignment="1" applyProtection="1">
      <alignment horizontal="left"/>
      <protection locked="0"/>
    </xf>
    <xf numFmtId="1" fontId="2" fillId="5" borderId="14" xfId="0" applyNumberFormat="1" applyFont="1" applyFill="1" applyBorder="1" applyAlignment="1" applyProtection="1">
      <alignment horizontal="left"/>
      <protection locked="0"/>
    </xf>
    <xf numFmtId="4" fontId="2" fillId="5" borderId="14" xfId="0" applyNumberFormat="1" applyFont="1" applyFill="1" applyBorder="1" applyProtection="1">
      <protection locked="0"/>
    </xf>
    <xf numFmtId="4" fontId="2" fillId="5" borderId="15" xfId="0" applyNumberFormat="1" applyFont="1" applyFill="1" applyBorder="1" applyProtection="1">
      <protection locked="0"/>
    </xf>
    <xf numFmtId="164" fontId="2" fillId="2" borderId="4" xfId="0" applyNumberFormat="1" applyFont="1" applyFill="1" applyBorder="1" applyAlignment="1" applyProtection="1">
      <alignment horizontal="left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2" fillId="5" borderId="13" xfId="0" applyFont="1" applyFill="1" applyBorder="1"/>
    <xf numFmtId="0" fontId="1" fillId="5" borderId="14" xfId="0" applyFont="1" applyFill="1" applyBorder="1"/>
    <xf numFmtId="4" fontId="2" fillId="5" borderId="14" xfId="0" applyNumberFormat="1" applyFont="1" applyFill="1" applyBorder="1"/>
    <xf numFmtId="4" fontId="2" fillId="5" borderId="15" xfId="0" applyNumberFormat="1" applyFont="1" applyFill="1" applyBorder="1"/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DB369C-B09F-4396-88F2-654DF3C09CA5}"/>
            </a:ext>
          </a:extLst>
        </xdr:cNvPr>
        <xdr:cNvSpPr txBox="1"/>
      </xdr:nvSpPr>
      <xdr:spPr>
        <a:xfrm>
          <a:off x="10031845" y="63199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/Downloads/Hours%20&amp;%20Expenses%201%20Sept%2017%20-%2031%20Aug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"/>
      <sheetName val="Expenses"/>
      <sheetName val="Sheet3"/>
    </sheetNames>
    <sheetDataSet>
      <sheetData sheetId="0"/>
      <sheetData sheetId="1">
        <row r="43">
          <cell r="E43" t="str">
            <v>Mileage &amp; Parking</v>
          </cell>
        </row>
        <row r="44">
          <cell r="E44" t="str">
            <v>Postage &amp; Stationery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3"/>
  <sheetViews>
    <sheetView tabSelected="1" topLeftCell="A34" zoomScale="110" zoomScaleNormal="110" workbookViewId="0">
      <selection activeCell="B40" sqref="B40"/>
    </sheetView>
  </sheetViews>
  <sheetFormatPr defaultColWidth="9.1796875" defaultRowHeight="12.5" x14ac:dyDescent="0.25"/>
  <cols>
    <col min="1" max="1" width="42" style="1" customWidth="1"/>
    <col min="2" max="2" width="10.453125" style="1" bestFit="1" customWidth="1"/>
    <col min="3" max="3" width="11.453125" style="43" customWidth="1"/>
    <col min="4" max="4" width="3.81640625" style="43" customWidth="1"/>
    <col min="5" max="5" width="9.81640625" style="1" bestFit="1" customWidth="1"/>
    <col min="6" max="7" width="9.1796875" style="1" hidden="1" customWidth="1"/>
    <col min="8" max="8" width="10.453125" style="1" hidden="1" customWidth="1"/>
    <col min="9" max="9" width="11.1796875" style="1" hidden="1" customWidth="1"/>
    <col min="10" max="12" width="9.1796875" style="1"/>
    <col min="13" max="13" width="9.453125" style="1" hidden="1" customWidth="1"/>
    <col min="14" max="15" width="0" style="1" hidden="1" customWidth="1"/>
    <col min="16" max="16384" width="9.1796875" style="1"/>
  </cols>
  <sheetData>
    <row r="1" spans="1:9" ht="13" x14ac:dyDescent="0.3">
      <c r="A1" s="2" t="s">
        <v>133</v>
      </c>
    </row>
    <row r="2" spans="1:9" x14ac:dyDescent="0.25">
      <c r="C2" s="43" t="s">
        <v>8</v>
      </c>
      <c r="E2" s="62"/>
      <c r="F2" s="17"/>
      <c r="G2" s="17"/>
      <c r="I2" s="17"/>
    </row>
    <row r="3" spans="1:9" ht="13" x14ac:dyDescent="0.3">
      <c r="A3" s="2" t="s">
        <v>128</v>
      </c>
      <c r="D3" s="1"/>
      <c r="E3" s="61"/>
      <c r="F3" s="17"/>
      <c r="G3" s="17"/>
      <c r="I3" s="17"/>
    </row>
    <row r="4" spans="1:9" x14ac:dyDescent="0.25">
      <c r="A4" s="1" t="s">
        <v>134</v>
      </c>
      <c r="C4" s="6">
        <v>4007.41</v>
      </c>
      <c r="E4" s="63"/>
      <c r="F4" s="17"/>
      <c r="G4" s="17"/>
      <c r="I4" s="17"/>
    </row>
    <row r="5" spans="1:9" ht="13" x14ac:dyDescent="0.3">
      <c r="A5" s="2" t="s">
        <v>103</v>
      </c>
      <c r="C5" s="47">
        <f>SUM(C4:C4)</f>
        <v>4007.41</v>
      </c>
      <c r="D5" s="47"/>
      <c r="E5" s="64"/>
      <c r="F5" s="19"/>
      <c r="G5" s="6"/>
      <c r="I5" s="12"/>
    </row>
    <row r="6" spans="1:9" x14ac:dyDescent="0.25">
      <c r="C6" s="20"/>
      <c r="D6" s="20"/>
      <c r="E6" s="65"/>
      <c r="F6" s="18"/>
      <c r="G6" s="6"/>
    </row>
    <row r="7" spans="1:9" ht="13" x14ac:dyDescent="0.3">
      <c r="A7" s="2" t="s">
        <v>129</v>
      </c>
      <c r="C7" s="43">
        <f>-'Unpresented Items page 4'!D34</f>
        <v>0</v>
      </c>
      <c r="E7" s="63"/>
      <c r="F7" s="18"/>
      <c r="G7" s="6"/>
      <c r="I7" s="6"/>
    </row>
    <row r="8" spans="1:9" x14ac:dyDescent="0.25">
      <c r="C8" s="20"/>
      <c r="D8" s="20"/>
      <c r="E8" s="65"/>
      <c r="F8" s="18"/>
      <c r="G8" s="6"/>
      <c r="I8" s="6"/>
    </row>
    <row r="9" spans="1:9" ht="13" x14ac:dyDescent="0.3">
      <c r="A9" s="2" t="s">
        <v>109</v>
      </c>
      <c r="C9" s="48">
        <f>C5-C7</f>
        <v>4007.41</v>
      </c>
      <c r="D9" s="48"/>
      <c r="E9" s="64"/>
      <c r="F9" s="18"/>
      <c r="G9" s="6"/>
      <c r="I9" s="6"/>
    </row>
    <row r="10" spans="1:9" x14ac:dyDescent="0.25">
      <c r="C10" s="20"/>
      <c r="D10" s="20"/>
      <c r="E10" s="65"/>
      <c r="F10" s="18"/>
      <c r="G10" s="6"/>
      <c r="I10" s="6"/>
    </row>
    <row r="11" spans="1:9" ht="13" x14ac:dyDescent="0.3">
      <c r="A11" s="2" t="s">
        <v>7</v>
      </c>
      <c r="B11" s="2"/>
      <c r="C11" s="45">
        <f>+'Receipts page 3'!J11</f>
        <v>2995</v>
      </c>
      <c r="D11" s="20"/>
      <c r="E11" s="65"/>
      <c r="F11" s="18"/>
      <c r="G11" s="6"/>
      <c r="I11" s="6"/>
    </row>
    <row r="12" spans="1:9" x14ac:dyDescent="0.25">
      <c r="C12" s="20"/>
      <c r="D12" s="20"/>
      <c r="E12" s="65"/>
      <c r="F12" s="18"/>
      <c r="G12" s="6"/>
      <c r="I12" s="6"/>
    </row>
    <row r="13" spans="1:9" ht="13" x14ac:dyDescent="0.3">
      <c r="A13" s="2" t="s">
        <v>116</v>
      </c>
      <c r="C13" s="45">
        <f>SUM(C11:C12)</f>
        <v>2995</v>
      </c>
      <c r="D13" s="20"/>
      <c r="E13" s="65"/>
      <c r="F13" s="18"/>
      <c r="G13" s="6"/>
      <c r="I13" s="6"/>
    </row>
    <row r="14" spans="1:9" x14ac:dyDescent="0.25">
      <c r="C14" s="20"/>
      <c r="D14" s="20"/>
      <c r="E14" s="65"/>
      <c r="F14" s="18"/>
      <c r="G14" s="6"/>
      <c r="I14" s="6"/>
    </row>
    <row r="15" spans="1:9" ht="13" x14ac:dyDescent="0.3">
      <c r="A15" s="2" t="s">
        <v>6</v>
      </c>
      <c r="C15" s="45">
        <f>+'Payments page 2'!Q26</f>
        <v>2088.44</v>
      </c>
      <c r="D15" s="20"/>
      <c r="E15" s="65"/>
      <c r="F15" s="18"/>
      <c r="G15" s="6"/>
      <c r="I15" s="6"/>
    </row>
    <row r="16" spans="1:9" ht="13" x14ac:dyDescent="0.3">
      <c r="A16" s="2"/>
      <c r="C16" s="45"/>
      <c r="D16" s="45"/>
      <c r="E16" s="65"/>
      <c r="F16" s="18"/>
      <c r="G16" s="6"/>
      <c r="I16" s="6"/>
    </row>
    <row r="17" spans="1:14" x14ac:dyDescent="0.25">
      <c r="A17" s="1" t="s">
        <v>110</v>
      </c>
      <c r="C17" s="58">
        <f>SUM(C9+C13-C15-C16)</f>
        <v>4913.9699999999993</v>
      </c>
      <c r="D17" s="44"/>
      <c r="E17" s="66"/>
      <c r="F17" s="19"/>
      <c r="G17" s="6"/>
      <c r="I17" s="12"/>
      <c r="M17" s="21"/>
    </row>
    <row r="18" spans="1:14" x14ac:dyDescent="0.25">
      <c r="C18" s="20"/>
      <c r="D18" s="20"/>
      <c r="E18" s="65"/>
      <c r="F18" s="18"/>
      <c r="G18" s="6"/>
      <c r="I18" s="6"/>
    </row>
    <row r="19" spans="1:14" x14ac:dyDescent="0.25">
      <c r="A19" s="1" t="s">
        <v>115</v>
      </c>
      <c r="C19" s="20"/>
      <c r="D19" s="20"/>
      <c r="E19" s="65"/>
      <c r="F19" s="18"/>
      <c r="G19" s="6"/>
      <c r="I19" s="6"/>
    </row>
    <row r="20" spans="1:14" x14ac:dyDescent="0.25">
      <c r="C20" s="20"/>
      <c r="D20" s="20"/>
      <c r="E20" s="18"/>
      <c r="F20" s="18"/>
      <c r="G20" s="6"/>
      <c r="I20" s="6"/>
    </row>
    <row r="21" spans="1:14" ht="13" x14ac:dyDescent="0.3">
      <c r="A21" s="1" t="s">
        <v>32</v>
      </c>
      <c r="C21" s="20"/>
      <c r="D21" s="20"/>
      <c r="E21" s="18"/>
      <c r="F21" s="22"/>
      <c r="G21" s="13"/>
      <c r="H21" s="6"/>
      <c r="I21" s="6"/>
    </row>
    <row r="22" spans="1:14" ht="13" x14ac:dyDescent="0.3">
      <c r="A22" s="1" t="s">
        <v>121</v>
      </c>
      <c r="C22" s="46"/>
      <c r="D22" s="46"/>
      <c r="E22" s="18"/>
      <c r="F22" s="22"/>
      <c r="G22" s="13"/>
      <c r="H22" s="6"/>
      <c r="I22" s="6"/>
    </row>
    <row r="23" spans="1:14" ht="13" x14ac:dyDescent="0.3">
      <c r="C23" s="20"/>
      <c r="D23" s="20"/>
      <c r="E23" s="18"/>
      <c r="F23" s="22"/>
      <c r="G23" s="13"/>
      <c r="H23" s="6"/>
      <c r="I23" s="6"/>
    </row>
    <row r="24" spans="1:14" ht="13" x14ac:dyDescent="0.3">
      <c r="A24" s="1" t="s">
        <v>111</v>
      </c>
      <c r="C24" s="58">
        <f>SUM(C17+C21+C22)</f>
        <v>4913.9699999999993</v>
      </c>
      <c r="D24" s="45"/>
      <c r="E24" s="55"/>
      <c r="F24" s="19"/>
      <c r="G24" s="6"/>
      <c r="I24" s="7"/>
      <c r="N24" s="1" t="e">
        <f>SUM(#REF!)</f>
        <v>#REF!</v>
      </c>
    </row>
    <row r="25" spans="1:14" ht="13" x14ac:dyDescent="0.3">
      <c r="C25" s="45"/>
      <c r="D25" s="45"/>
      <c r="E25" s="18"/>
      <c r="F25" s="18"/>
      <c r="G25" s="6"/>
      <c r="I25" s="13"/>
    </row>
    <row r="26" spans="1:14" ht="13" x14ac:dyDescent="0.3">
      <c r="A26" s="1" t="s">
        <v>33</v>
      </c>
      <c r="E26" s="13"/>
      <c r="J26" s="54"/>
    </row>
    <row r="28" spans="1:14" ht="13" x14ac:dyDescent="0.3">
      <c r="A28" s="2" t="s">
        <v>145</v>
      </c>
      <c r="B28" s="2"/>
      <c r="C28" s="43">
        <v>4913.97</v>
      </c>
      <c r="E28" s="2"/>
      <c r="F28" s="13"/>
      <c r="G28" s="13"/>
    </row>
    <row r="29" spans="1:14" ht="13" x14ac:dyDescent="0.3">
      <c r="A29" s="2"/>
      <c r="K29" s="54"/>
    </row>
    <row r="30" spans="1:14" ht="13" x14ac:dyDescent="0.3">
      <c r="C30" s="57">
        <f>SUM(C28:C29)</f>
        <v>4913.97</v>
      </c>
      <c r="D30" s="48"/>
      <c r="E30" s="59">
        <f>C30-C24</f>
        <v>0</v>
      </c>
      <c r="J30" s="54"/>
    </row>
    <row r="31" spans="1:14" ht="13" x14ac:dyDescent="0.3">
      <c r="A31" s="2" t="s">
        <v>125</v>
      </c>
      <c r="C31" s="56">
        <f>+'Payments page 2'!P26</f>
        <v>5.57</v>
      </c>
    </row>
    <row r="32" spans="1:14" ht="13" x14ac:dyDescent="0.3">
      <c r="A32" s="2" t="s">
        <v>130</v>
      </c>
      <c r="C32" s="79"/>
    </row>
    <row r="33" spans="1:4" ht="13" x14ac:dyDescent="0.3">
      <c r="A33" s="1" t="s">
        <v>123</v>
      </c>
      <c r="C33" s="48">
        <f>+C31+C30+C32</f>
        <v>4919.54</v>
      </c>
    </row>
    <row r="34" spans="1:4" ht="13" thickBot="1" x14ac:dyDescent="0.3"/>
    <row r="35" spans="1:4" ht="13.5" thickBot="1" x14ac:dyDescent="0.35">
      <c r="A35" s="75" t="s">
        <v>124</v>
      </c>
      <c r="B35" s="76"/>
      <c r="C35" s="77">
        <f>C33-C34</f>
        <v>4919.54</v>
      </c>
    </row>
    <row r="37" spans="1:4" ht="14.5" x14ac:dyDescent="0.35">
      <c r="A37" s="105" t="s">
        <v>149</v>
      </c>
      <c r="B37" s="72"/>
      <c r="D37" s="78"/>
    </row>
    <row r="38" spans="1:4" ht="14.5" x14ac:dyDescent="0.35">
      <c r="A38" s="72" t="s">
        <v>150</v>
      </c>
      <c r="B38" s="106">
        <v>274.08</v>
      </c>
      <c r="D38" s="78"/>
    </row>
    <row r="39" spans="1:4" ht="14.5" x14ac:dyDescent="0.35">
      <c r="A39" s="72" t="s">
        <v>151</v>
      </c>
      <c r="B39" s="106">
        <v>8.43</v>
      </c>
      <c r="D39" s="78"/>
    </row>
    <row r="40" spans="1:4" ht="14.5" x14ac:dyDescent="0.35">
      <c r="A40" s="107"/>
      <c r="B40" s="106"/>
      <c r="D40" s="78"/>
    </row>
    <row r="41" spans="1:4" ht="14.5" x14ac:dyDescent="0.35">
      <c r="A41" s="72"/>
      <c r="B41" s="106"/>
      <c r="D41" s="78"/>
    </row>
    <row r="42" spans="1:4" ht="14.5" x14ac:dyDescent="0.35">
      <c r="A42" s="72"/>
      <c r="B42" s="106"/>
      <c r="D42" s="78"/>
    </row>
    <row r="43" spans="1:4" ht="15.5" x14ac:dyDescent="0.35">
      <c r="A43" s="108"/>
      <c r="B43" s="109">
        <f>SUM(B38:B42)</f>
        <v>282.51</v>
      </c>
      <c r="D43" s="78"/>
    </row>
    <row r="44" spans="1:4" ht="13" thickBot="1" x14ac:dyDescent="0.3">
      <c r="A44"/>
      <c r="B44" s="71"/>
      <c r="C44"/>
    </row>
    <row r="45" spans="1:4" ht="14.5" x14ac:dyDescent="0.35">
      <c r="A45" s="80" t="s">
        <v>132</v>
      </c>
      <c r="B45" s="81"/>
      <c r="C45"/>
    </row>
    <row r="46" spans="1:4" x14ac:dyDescent="0.25">
      <c r="A46" s="82" t="str">
        <f>[1]Expenses!E43</f>
        <v>Mileage &amp; Parking</v>
      </c>
      <c r="B46" s="83">
        <v>3.15</v>
      </c>
      <c r="C46"/>
    </row>
    <row r="47" spans="1:4" x14ac:dyDescent="0.25">
      <c r="A47" s="82" t="str">
        <f>[1]Expenses!E44</f>
        <v>Postage &amp; Stationery</v>
      </c>
      <c r="B47" s="83">
        <v>5.28</v>
      </c>
      <c r="C47"/>
    </row>
    <row r="48" spans="1:4" ht="13.5" thickBot="1" x14ac:dyDescent="0.35">
      <c r="A48" s="84"/>
      <c r="B48" s="85">
        <f>SUM(B46:B47)</f>
        <v>8.43</v>
      </c>
      <c r="C48"/>
    </row>
    <row r="49" spans="1:3" x14ac:dyDescent="0.25">
      <c r="A49"/>
      <c r="B49" s="71"/>
      <c r="C49"/>
    </row>
    <row r="50" spans="1:3" ht="14.5" x14ac:dyDescent="0.35">
      <c r="A50" s="78"/>
      <c r="B50" s="78"/>
      <c r="C50"/>
    </row>
    <row r="51" spans="1:3" x14ac:dyDescent="0.25">
      <c r="A51"/>
      <c r="B51" s="71"/>
    </row>
    <row r="52" spans="1:3" x14ac:dyDescent="0.25">
      <c r="A52"/>
      <c r="B52" s="71"/>
    </row>
    <row r="53" spans="1:3" ht="13" x14ac:dyDescent="0.3">
      <c r="A53"/>
      <c r="B53" s="53"/>
    </row>
  </sheetData>
  <phoneticPr fontId="0" type="noConversion"/>
  <printOptions gridLines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4294967293" r:id="rId1"/>
  <headerFooter>
    <oddHeader>&amp;CTissington &amp; Lea Hall Parish Council</oddHeader>
    <oddFooter xml:space="preserve">&amp;LPage 1&amp;RTissington &amp; Lea Hall 
Parish Council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A10" sqref="A10:IV10"/>
    </sheetView>
  </sheetViews>
  <sheetFormatPr defaultColWidth="9.1796875" defaultRowHeight="12.5" x14ac:dyDescent="0.25"/>
  <cols>
    <col min="1" max="1" width="14.54296875" style="1" customWidth="1"/>
    <col min="2" max="2" width="30.453125" style="1" customWidth="1"/>
    <col min="3" max="3" width="15" style="1" customWidth="1"/>
    <col min="4" max="16384" width="9.1796875" style="1"/>
  </cols>
  <sheetData>
    <row r="1" spans="1:6" ht="18" customHeight="1" x14ac:dyDescent="0.3">
      <c r="A1" s="116" t="str">
        <f>+'Summary page 1'!A1</f>
        <v>Tissington &amp; Lea Hall Parish Council - Bank Reconciliation - Summary</v>
      </c>
      <c r="B1" s="116"/>
      <c r="C1" s="116"/>
    </row>
    <row r="2" spans="1:6" ht="18" customHeight="1" x14ac:dyDescent="0.3">
      <c r="A2" s="116" t="e">
        <f>+'Summary page 1'!#REF!</f>
        <v>#REF!</v>
      </c>
      <c r="B2" s="116"/>
      <c r="C2" s="116"/>
    </row>
    <row r="3" spans="1:6" ht="18" customHeight="1" x14ac:dyDescent="0.25"/>
    <row r="4" spans="1:6" ht="13" x14ac:dyDescent="0.3">
      <c r="C4" s="5" t="s">
        <v>8</v>
      </c>
    </row>
    <row r="5" spans="1:6" ht="13" x14ac:dyDescent="0.3">
      <c r="C5" s="5"/>
    </row>
    <row r="6" spans="1:6" ht="18" customHeight="1" x14ac:dyDescent="0.25">
      <c r="A6" s="1" t="s">
        <v>12</v>
      </c>
      <c r="B6" s="1" t="s">
        <v>16</v>
      </c>
      <c r="C6" s="6">
        <f>+'Summary page 1'!C5</f>
        <v>4007.41</v>
      </c>
    </row>
    <row r="7" spans="1:6" ht="18" customHeight="1" x14ac:dyDescent="0.25">
      <c r="B7" s="1" t="s">
        <v>17</v>
      </c>
      <c r="C7" s="6">
        <v>0</v>
      </c>
    </row>
    <row r="8" spans="1:6" ht="18" customHeight="1" x14ac:dyDescent="0.25">
      <c r="B8" s="1" t="s">
        <v>43</v>
      </c>
      <c r="C8" s="6">
        <f>+'Summary page 1'!C7</f>
        <v>0</v>
      </c>
    </row>
    <row r="9" spans="1:6" ht="18" customHeight="1" x14ac:dyDescent="0.25">
      <c r="C9" s="12">
        <f>SUM(C6:C8)</f>
        <v>4007.41</v>
      </c>
    </row>
    <row r="10" spans="1:6" ht="18" customHeight="1" x14ac:dyDescent="0.25">
      <c r="B10" s="1" t="s">
        <v>38</v>
      </c>
      <c r="C10" s="6"/>
    </row>
    <row r="11" spans="1:6" ht="18" customHeight="1" x14ac:dyDescent="0.25">
      <c r="B11" s="1" t="s">
        <v>7</v>
      </c>
      <c r="C11" s="6">
        <f>+'Receipts page 3'!J11</f>
        <v>2995</v>
      </c>
    </row>
    <row r="12" spans="1:6" ht="18" customHeight="1" x14ac:dyDescent="0.25">
      <c r="B12" s="1" t="s">
        <v>6</v>
      </c>
      <c r="C12" s="6">
        <f>-'Payments page 2'!Q26</f>
        <v>-2088.44</v>
      </c>
    </row>
    <row r="13" spans="1:6" ht="18" customHeight="1" x14ac:dyDescent="0.3">
      <c r="C13" s="7">
        <f>SUM(C9:C12)</f>
        <v>4913.9699999999993</v>
      </c>
      <c r="F13" s="13"/>
    </row>
    <row r="14" spans="1:6" ht="18" customHeight="1" x14ac:dyDescent="0.25">
      <c r="C14" s="6"/>
    </row>
    <row r="15" spans="1:6" ht="18" customHeight="1" x14ac:dyDescent="0.25">
      <c r="C15" s="6"/>
    </row>
    <row r="16" spans="1:6" ht="18" customHeight="1" x14ac:dyDescent="0.25">
      <c r="A16" s="1" t="s">
        <v>13</v>
      </c>
      <c r="B16" s="1" t="s">
        <v>14</v>
      </c>
      <c r="C16" s="6" t="e">
        <f>+C13-C17</f>
        <v>#REF!</v>
      </c>
    </row>
    <row r="17" spans="2:5" ht="18" customHeight="1" x14ac:dyDescent="0.25">
      <c r="B17" s="1" t="s">
        <v>31</v>
      </c>
      <c r="C17" s="6" t="e">
        <f>+#REF!</f>
        <v>#REF!</v>
      </c>
      <c r="E17" s="6"/>
    </row>
    <row r="18" spans="2:5" ht="18" customHeight="1" x14ac:dyDescent="0.25">
      <c r="B18" s="1" t="s">
        <v>15</v>
      </c>
      <c r="C18" s="6">
        <v>0</v>
      </c>
    </row>
    <row r="19" spans="2:5" ht="18" customHeight="1" x14ac:dyDescent="0.25">
      <c r="C19" s="6"/>
    </row>
    <row r="20" spans="2:5" ht="18" customHeight="1" x14ac:dyDescent="0.3">
      <c r="C20" s="7" t="e">
        <f>SUM(C16:C19)</f>
        <v>#REF!</v>
      </c>
    </row>
    <row r="21" spans="2:5" ht="18" customHeight="1" x14ac:dyDescent="0.25"/>
    <row r="22" spans="2:5" x14ac:dyDescent="0.25">
      <c r="C22" s="6" t="e">
        <f>+C20-C13</f>
        <v>#REF!</v>
      </c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162"/>
  <sheetViews>
    <sheetView zoomScaleNormal="100" workbookViewId="0">
      <pane ySplit="1" topLeftCell="A20" activePane="bottomLeft" state="frozen"/>
      <selection pane="bottomLeft" activeCell="C40" sqref="C40"/>
    </sheetView>
  </sheetViews>
  <sheetFormatPr defaultColWidth="10" defaultRowHeight="5.9" customHeight="1" x14ac:dyDescent="0.3"/>
  <cols>
    <col min="1" max="1" width="8.1796875" style="100" bestFit="1" customWidth="1"/>
    <col min="2" max="2" width="7.1796875" style="100" bestFit="1" customWidth="1"/>
    <col min="3" max="3" width="23.81640625" style="4" customWidth="1"/>
    <col min="4" max="4" width="8.81640625" style="50" customWidth="1"/>
    <col min="5" max="5" width="6.54296875" style="3" customWidth="1"/>
    <col min="6" max="6" width="7.26953125" style="3" bestFit="1" customWidth="1"/>
    <col min="7" max="7" width="9.54296875" style="3" customWidth="1"/>
    <col min="8" max="8" width="7.90625" style="50" bestFit="1" customWidth="1"/>
    <col min="9" max="9" width="8.453125" style="3" customWidth="1"/>
    <col min="10" max="11" width="9" style="3" customWidth="1"/>
    <col min="12" max="12" width="7" style="3" customWidth="1"/>
    <col min="13" max="13" width="7.54296875" style="3" customWidth="1"/>
    <col min="14" max="14" width="7.81640625" style="3" customWidth="1"/>
    <col min="15" max="15" width="9" style="3" customWidth="1"/>
    <col min="16" max="16" width="7.54296875" style="50" customWidth="1"/>
    <col min="17" max="17" width="10.1796875" style="4" customWidth="1"/>
    <col min="18" max="18" width="5.54296875" style="104" customWidth="1"/>
    <col min="19" max="19" width="10.54296875" style="3" customWidth="1"/>
    <col min="20" max="20" width="10" style="1"/>
    <col min="21" max="21" width="10" style="3"/>
    <col min="22" max="26" width="10" style="3" customWidth="1"/>
    <col min="27" max="16384" width="10" style="3"/>
  </cols>
  <sheetData>
    <row r="1" spans="1:21" ht="52" x14ac:dyDescent="0.3">
      <c r="A1" s="87" t="s">
        <v>0</v>
      </c>
      <c r="B1" s="88" t="s">
        <v>1</v>
      </c>
      <c r="C1" s="14" t="s">
        <v>2</v>
      </c>
      <c r="D1" s="89" t="s">
        <v>144</v>
      </c>
      <c r="E1" s="90" t="s">
        <v>127</v>
      </c>
      <c r="F1" s="90" t="s">
        <v>104</v>
      </c>
      <c r="G1" s="90" t="s">
        <v>23</v>
      </c>
      <c r="H1" s="91" t="s">
        <v>20</v>
      </c>
      <c r="I1" s="90" t="s">
        <v>40</v>
      </c>
      <c r="J1" s="90" t="s">
        <v>118</v>
      </c>
      <c r="K1" s="90" t="s">
        <v>119</v>
      </c>
      <c r="L1" s="90" t="s">
        <v>117</v>
      </c>
      <c r="M1" s="90" t="s">
        <v>122</v>
      </c>
      <c r="N1" s="90" t="s">
        <v>120</v>
      </c>
      <c r="O1" s="90" t="s">
        <v>113</v>
      </c>
      <c r="P1" s="91" t="s">
        <v>9</v>
      </c>
      <c r="Q1" s="90" t="s">
        <v>112</v>
      </c>
      <c r="R1" s="102" t="s">
        <v>107</v>
      </c>
      <c r="S1" s="92" t="s">
        <v>10</v>
      </c>
      <c r="T1" s="93"/>
      <c r="U1" s="4"/>
    </row>
    <row r="2" spans="1:21" ht="13.5" customHeight="1" x14ac:dyDescent="0.25">
      <c r="A2" s="86">
        <v>43567</v>
      </c>
      <c r="B2" s="94">
        <v>447</v>
      </c>
      <c r="C2" s="110" t="s">
        <v>136</v>
      </c>
      <c r="D2" s="114"/>
      <c r="E2" s="4"/>
      <c r="F2" s="4"/>
      <c r="G2" s="4"/>
      <c r="H2" s="49">
        <v>270.22000000000003</v>
      </c>
      <c r="I2" s="4"/>
      <c r="J2" s="49">
        <v>10</v>
      </c>
      <c r="K2" s="4"/>
      <c r="L2" s="4"/>
      <c r="M2" s="4"/>
      <c r="N2" s="4"/>
      <c r="O2" s="4">
        <f t="shared" ref="O2:O19" si="0">SUM(D2:N2)</f>
        <v>280.22000000000003</v>
      </c>
      <c r="Q2" s="4">
        <f t="shared" ref="Q2:Q12" si="1">SUM(O2:P2)</f>
        <v>280.22000000000003</v>
      </c>
      <c r="R2" s="115" t="s">
        <v>126</v>
      </c>
      <c r="S2" s="4">
        <f>Q2</f>
        <v>280.22000000000003</v>
      </c>
    </row>
    <row r="3" spans="1:21" ht="13.5" customHeight="1" x14ac:dyDescent="0.25">
      <c r="A3" s="86">
        <v>43599</v>
      </c>
      <c r="B3" s="94">
        <v>448</v>
      </c>
      <c r="C3" s="110" t="s">
        <v>137</v>
      </c>
      <c r="E3" s="4"/>
      <c r="F3" s="4"/>
      <c r="G3" s="4"/>
      <c r="I3" s="4"/>
      <c r="J3" s="49"/>
      <c r="K3" s="4"/>
      <c r="L3" s="111">
        <v>66.349999999999994</v>
      </c>
      <c r="M3" s="4"/>
      <c r="N3" s="4"/>
      <c r="O3" s="4">
        <f t="shared" si="0"/>
        <v>66.349999999999994</v>
      </c>
      <c r="Q3" s="4">
        <f t="shared" si="1"/>
        <v>66.349999999999994</v>
      </c>
      <c r="R3" s="115" t="s">
        <v>126</v>
      </c>
      <c r="S3" s="4">
        <f>S2+Q3</f>
        <v>346.57000000000005</v>
      </c>
    </row>
    <row r="4" spans="1:21" ht="13.5" customHeight="1" x14ac:dyDescent="0.25">
      <c r="A4" s="86">
        <v>43599</v>
      </c>
      <c r="B4" s="94">
        <v>449</v>
      </c>
      <c r="C4" s="110" t="s">
        <v>138</v>
      </c>
      <c r="E4" s="112"/>
      <c r="F4" s="4"/>
      <c r="G4" s="4"/>
      <c r="H4" s="49"/>
      <c r="I4" s="4"/>
      <c r="J4" s="49"/>
      <c r="K4" s="4"/>
      <c r="L4" s="4">
        <v>6</v>
      </c>
      <c r="M4" s="4"/>
      <c r="N4" s="4"/>
      <c r="O4" s="4">
        <f t="shared" si="0"/>
        <v>6</v>
      </c>
      <c r="Q4" s="4">
        <f t="shared" si="1"/>
        <v>6</v>
      </c>
      <c r="R4" s="115" t="s">
        <v>126</v>
      </c>
      <c r="S4" s="4">
        <f t="shared" ref="S4:S25" si="2">S3+Q4</f>
        <v>352.57000000000005</v>
      </c>
    </row>
    <row r="5" spans="1:21" ht="13.5" customHeight="1" x14ac:dyDescent="0.25">
      <c r="A5" s="86">
        <v>43634</v>
      </c>
      <c r="B5" s="94">
        <v>450</v>
      </c>
      <c r="C5" s="110" t="s">
        <v>136</v>
      </c>
      <c r="E5" s="4"/>
      <c r="F5" s="4"/>
      <c r="G5" s="4"/>
      <c r="H5" s="111">
        <v>270.22000000000003</v>
      </c>
      <c r="I5" s="4"/>
      <c r="J5" s="4">
        <v>10</v>
      </c>
      <c r="K5" s="4"/>
      <c r="L5" s="4"/>
      <c r="M5" s="4"/>
      <c r="N5" s="4"/>
      <c r="O5" s="4">
        <f t="shared" si="0"/>
        <v>280.22000000000003</v>
      </c>
      <c r="Q5" s="4">
        <f t="shared" si="1"/>
        <v>280.22000000000003</v>
      </c>
      <c r="R5" s="115" t="s">
        <v>126</v>
      </c>
      <c r="S5" s="4">
        <f t="shared" si="2"/>
        <v>632.79000000000008</v>
      </c>
      <c r="T5" s="3"/>
      <c r="U5" s="4"/>
    </row>
    <row r="6" spans="1:21" ht="13.5" customHeight="1" x14ac:dyDescent="0.25">
      <c r="A6" s="86">
        <v>43626</v>
      </c>
      <c r="B6" s="94">
        <v>451</v>
      </c>
      <c r="C6" s="113" t="s">
        <v>139</v>
      </c>
      <c r="E6" s="4"/>
      <c r="F6" s="4">
        <v>50</v>
      </c>
      <c r="G6" s="4"/>
      <c r="H6" s="111"/>
      <c r="I6" s="4"/>
      <c r="J6" s="4"/>
      <c r="K6" s="4"/>
      <c r="L6" s="4"/>
      <c r="M6" s="4"/>
      <c r="N6" s="4"/>
      <c r="O6" s="4">
        <f t="shared" si="0"/>
        <v>50</v>
      </c>
      <c r="Q6" s="4">
        <f t="shared" si="1"/>
        <v>50</v>
      </c>
      <c r="R6" s="115" t="s">
        <v>126</v>
      </c>
      <c r="S6" s="4">
        <f t="shared" si="2"/>
        <v>682.79000000000008</v>
      </c>
      <c r="T6" s="3"/>
      <c r="U6" s="4"/>
    </row>
    <row r="7" spans="1:21" ht="13.5" customHeight="1" x14ac:dyDescent="0.25">
      <c r="A7" s="86">
        <v>43600</v>
      </c>
      <c r="B7" s="94">
        <v>452</v>
      </c>
      <c r="C7" s="110" t="s">
        <v>140</v>
      </c>
      <c r="E7" s="4"/>
      <c r="F7" s="4"/>
      <c r="G7" s="4">
        <v>160.65</v>
      </c>
      <c r="I7" s="4"/>
      <c r="J7" s="111"/>
      <c r="K7" s="4"/>
      <c r="L7" s="4"/>
      <c r="M7" s="4"/>
      <c r="N7" s="4"/>
      <c r="O7" s="4">
        <f t="shared" si="0"/>
        <v>160.65</v>
      </c>
      <c r="Q7" s="4">
        <f t="shared" si="1"/>
        <v>160.65</v>
      </c>
      <c r="R7" s="115" t="s">
        <v>126</v>
      </c>
      <c r="S7" s="4">
        <f t="shared" si="2"/>
        <v>843.44</v>
      </c>
      <c r="T7" s="3"/>
    </row>
    <row r="8" spans="1:21" ht="13.5" customHeight="1" x14ac:dyDescent="0.25">
      <c r="A8" s="86">
        <v>43637</v>
      </c>
      <c r="B8" s="94">
        <v>453</v>
      </c>
      <c r="C8" s="110" t="s">
        <v>141</v>
      </c>
      <c r="D8" s="49"/>
      <c r="E8" s="4"/>
      <c r="F8" s="4"/>
      <c r="G8" s="4"/>
      <c r="I8" s="4"/>
      <c r="J8" s="4">
        <v>20</v>
      </c>
      <c r="K8" s="4"/>
      <c r="L8" s="4"/>
      <c r="M8" s="4"/>
      <c r="N8" s="4"/>
      <c r="O8" s="4">
        <f t="shared" si="0"/>
        <v>20</v>
      </c>
      <c r="Q8" s="4">
        <f t="shared" si="1"/>
        <v>20</v>
      </c>
      <c r="R8" s="115" t="s">
        <v>126</v>
      </c>
      <c r="S8" s="4">
        <f t="shared" si="2"/>
        <v>863.44</v>
      </c>
      <c r="T8" s="3"/>
    </row>
    <row r="9" spans="1:21" ht="13.5" customHeight="1" x14ac:dyDescent="0.25">
      <c r="A9" s="86">
        <v>43704</v>
      </c>
      <c r="B9" s="94">
        <v>454</v>
      </c>
      <c r="C9" s="4" t="s">
        <v>136</v>
      </c>
      <c r="E9" s="6"/>
      <c r="F9" s="4"/>
      <c r="G9" s="4"/>
      <c r="H9" s="50">
        <v>287.66000000000003</v>
      </c>
      <c r="I9" s="4"/>
      <c r="J9" s="4">
        <v>27.93</v>
      </c>
      <c r="K9" s="4"/>
      <c r="L9" s="4"/>
      <c r="M9" s="4"/>
      <c r="N9" s="4"/>
      <c r="O9" s="4">
        <f t="shared" si="0"/>
        <v>315.59000000000003</v>
      </c>
      <c r="P9" s="50">
        <v>5.57</v>
      </c>
      <c r="Q9" s="4">
        <f t="shared" si="1"/>
        <v>321.16000000000003</v>
      </c>
      <c r="R9" s="115" t="s">
        <v>126</v>
      </c>
      <c r="S9" s="4">
        <f t="shared" si="2"/>
        <v>1184.6000000000001</v>
      </c>
      <c r="T9" s="3"/>
    </row>
    <row r="10" spans="1:21" ht="13.5" customHeight="1" x14ac:dyDescent="0.25">
      <c r="A10" s="86">
        <v>43745</v>
      </c>
      <c r="B10" s="94">
        <v>456</v>
      </c>
      <c r="C10" s="110" t="s">
        <v>142</v>
      </c>
      <c r="D10" s="49"/>
      <c r="E10" s="4">
        <v>52</v>
      </c>
      <c r="F10" s="4"/>
      <c r="G10" s="4"/>
      <c r="I10" s="4"/>
      <c r="J10" s="4"/>
      <c r="K10" s="4"/>
      <c r="L10" s="4"/>
      <c r="M10" s="4"/>
      <c r="N10" s="4"/>
      <c r="O10" s="4">
        <f t="shared" si="0"/>
        <v>52</v>
      </c>
      <c r="Q10" s="4">
        <f t="shared" si="1"/>
        <v>52</v>
      </c>
      <c r="R10" s="115" t="s">
        <v>126</v>
      </c>
      <c r="S10" s="4">
        <f t="shared" si="2"/>
        <v>1236.6000000000001</v>
      </c>
      <c r="T10" s="3"/>
    </row>
    <row r="11" spans="1:21" ht="13.5" customHeight="1" x14ac:dyDescent="0.25">
      <c r="A11" s="86">
        <v>43745</v>
      </c>
      <c r="B11" s="94">
        <v>457</v>
      </c>
      <c r="C11" s="110" t="s">
        <v>136</v>
      </c>
      <c r="E11" s="4"/>
      <c r="F11" s="4"/>
      <c r="G11" s="4"/>
      <c r="H11" s="3">
        <v>235.35</v>
      </c>
      <c r="I11" s="4"/>
      <c r="J11" s="49">
        <v>10</v>
      </c>
      <c r="K11" s="4"/>
      <c r="L11" s="4"/>
      <c r="M11" s="4"/>
      <c r="N11" s="111"/>
      <c r="O11" s="4">
        <f t="shared" si="0"/>
        <v>245.35</v>
      </c>
      <c r="Q11" s="4">
        <f t="shared" si="1"/>
        <v>245.35</v>
      </c>
      <c r="R11" s="115" t="s">
        <v>126</v>
      </c>
      <c r="S11" s="4">
        <f t="shared" si="2"/>
        <v>1481.95</v>
      </c>
      <c r="T11" s="3"/>
    </row>
    <row r="12" spans="1:21" ht="13.5" customHeight="1" x14ac:dyDescent="0.25">
      <c r="A12" s="86">
        <v>43745</v>
      </c>
      <c r="B12" s="94">
        <v>458</v>
      </c>
      <c r="C12" s="110" t="s">
        <v>143</v>
      </c>
      <c r="D12" s="50">
        <v>495</v>
      </c>
      <c r="E12" s="4"/>
      <c r="F12" s="4"/>
      <c r="G12" s="4"/>
      <c r="H12" s="49"/>
      <c r="I12" s="4"/>
      <c r="J12" s="112"/>
      <c r="K12" s="4"/>
      <c r="L12" s="4"/>
      <c r="M12" s="4"/>
      <c r="N12" s="4"/>
      <c r="O12" s="4">
        <f t="shared" si="0"/>
        <v>495</v>
      </c>
      <c r="Q12" s="4">
        <f t="shared" si="1"/>
        <v>495</v>
      </c>
      <c r="R12" s="115" t="s">
        <v>126</v>
      </c>
      <c r="S12" s="4">
        <f t="shared" si="2"/>
        <v>1976.95</v>
      </c>
      <c r="T12" s="3"/>
    </row>
    <row r="13" spans="1:21" ht="13.5" customHeight="1" x14ac:dyDescent="0.25">
      <c r="A13" s="86">
        <v>43745</v>
      </c>
      <c r="B13" s="94">
        <v>459</v>
      </c>
      <c r="C13" s="110" t="s">
        <v>136</v>
      </c>
      <c r="E13" s="4"/>
      <c r="F13" s="4"/>
      <c r="G13" s="4"/>
      <c r="H13" s="111"/>
      <c r="I13" s="4"/>
      <c r="J13" s="4"/>
      <c r="K13" s="4">
        <v>111.49</v>
      </c>
      <c r="L13" s="4"/>
      <c r="M13" s="4"/>
      <c r="N13" s="4"/>
      <c r="O13" s="4">
        <f t="shared" si="0"/>
        <v>111.49</v>
      </c>
      <c r="Q13" s="4">
        <f t="shared" ref="Q13:Q25" si="3">SUM(O13:P13)</f>
        <v>111.49</v>
      </c>
      <c r="R13" s="115" t="s">
        <v>126</v>
      </c>
      <c r="S13" s="4">
        <f t="shared" si="2"/>
        <v>2088.44</v>
      </c>
      <c r="T13" s="4"/>
    </row>
    <row r="14" spans="1:21" ht="13.5" customHeight="1" x14ac:dyDescent="0.3">
      <c r="A14" s="86"/>
      <c r="B14" s="94"/>
      <c r="C14" s="113"/>
      <c r="E14" s="4"/>
      <c r="F14" s="4"/>
      <c r="G14" s="4"/>
      <c r="H14" s="111"/>
      <c r="I14" s="4"/>
      <c r="J14" s="4"/>
      <c r="K14" s="4"/>
      <c r="L14" s="4"/>
      <c r="M14" s="4"/>
      <c r="N14" s="4"/>
      <c r="O14" s="4">
        <f t="shared" si="0"/>
        <v>0</v>
      </c>
      <c r="Q14" s="4">
        <f t="shared" si="3"/>
        <v>0</v>
      </c>
      <c r="R14" s="103"/>
      <c r="S14" s="4">
        <f t="shared" si="2"/>
        <v>2088.44</v>
      </c>
      <c r="T14" s="3"/>
    </row>
    <row r="15" spans="1:21" ht="13.5" customHeight="1" x14ac:dyDescent="0.3">
      <c r="A15" s="86"/>
      <c r="B15" s="94"/>
      <c r="C15" s="110"/>
      <c r="D15" s="49"/>
      <c r="E15" s="4"/>
      <c r="F15" s="4"/>
      <c r="G15" s="4"/>
      <c r="I15" s="4"/>
      <c r="J15" s="4"/>
      <c r="K15" s="4"/>
      <c r="L15" s="4"/>
      <c r="M15" s="4"/>
      <c r="N15" s="4"/>
      <c r="O15" s="4">
        <f t="shared" si="0"/>
        <v>0</v>
      </c>
      <c r="Q15" s="4">
        <f t="shared" si="3"/>
        <v>0</v>
      </c>
      <c r="R15" s="103"/>
      <c r="S15" s="4">
        <f t="shared" si="2"/>
        <v>2088.44</v>
      </c>
      <c r="T15" s="3"/>
    </row>
    <row r="16" spans="1:21" ht="13.5" customHeight="1" x14ac:dyDescent="0.3">
      <c r="A16" s="86"/>
      <c r="B16" s="95"/>
      <c r="C16" s="110"/>
      <c r="E16" s="49"/>
      <c r="F16" s="4"/>
      <c r="G16" s="4"/>
      <c r="I16" s="4"/>
      <c r="J16" s="4"/>
      <c r="K16" s="4"/>
      <c r="L16" s="4"/>
      <c r="M16" s="4"/>
      <c r="N16" s="4"/>
      <c r="O16" s="4">
        <f t="shared" si="0"/>
        <v>0</v>
      </c>
      <c r="Q16" s="4">
        <f t="shared" si="3"/>
        <v>0</v>
      </c>
      <c r="R16" s="103"/>
      <c r="S16" s="4">
        <f t="shared" si="2"/>
        <v>2088.44</v>
      </c>
      <c r="T16" s="3"/>
    </row>
    <row r="17" spans="1:21" ht="13.5" customHeight="1" x14ac:dyDescent="0.3">
      <c r="A17" s="86"/>
      <c r="B17" s="95"/>
      <c r="C17" s="110"/>
      <c r="E17" s="4"/>
      <c r="F17" s="4"/>
      <c r="G17" s="4"/>
      <c r="I17" s="4"/>
      <c r="J17" s="6"/>
      <c r="K17" s="4"/>
      <c r="L17" s="4"/>
      <c r="M17" s="4"/>
      <c r="N17" s="4"/>
      <c r="O17" s="4">
        <f t="shared" si="0"/>
        <v>0</v>
      </c>
      <c r="Q17" s="4">
        <f t="shared" si="3"/>
        <v>0</v>
      </c>
      <c r="R17" s="103"/>
      <c r="S17" s="4">
        <f t="shared" si="2"/>
        <v>2088.44</v>
      </c>
      <c r="T17" s="3"/>
    </row>
    <row r="18" spans="1:21" ht="13.5" customHeight="1" x14ac:dyDescent="0.3">
      <c r="A18" s="86"/>
      <c r="B18" s="95"/>
      <c r="C18" s="110"/>
      <c r="E18" s="4"/>
      <c r="F18" s="4"/>
      <c r="G18" s="4"/>
      <c r="I18" s="4"/>
      <c r="J18" s="6"/>
      <c r="K18" s="4"/>
      <c r="L18" s="4"/>
      <c r="M18" s="4"/>
      <c r="N18" s="4"/>
      <c r="O18" s="4">
        <f t="shared" si="0"/>
        <v>0</v>
      </c>
      <c r="Q18" s="4">
        <f t="shared" si="3"/>
        <v>0</v>
      </c>
      <c r="R18" s="103"/>
      <c r="S18" s="4">
        <f t="shared" si="2"/>
        <v>2088.44</v>
      </c>
      <c r="T18" s="3"/>
    </row>
    <row r="19" spans="1:21" ht="13.5" customHeight="1" x14ac:dyDescent="0.3">
      <c r="A19" s="86"/>
      <c r="B19" s="95"/>
      <c r="C19" s="110"/>
      <c r="E19" s="4"/>
      <c r="F19" s="4"/>
      <c r="G19" s="4"/>
      <c r="I19" s="4"/>
      <c r="J19" s="4"/>
      <c r="K19" s="4"/>
      <c r="L19" s="4"/>
      <c r="M19" s="4"/>
      <c r="N19" s="4"/>
      <c r="O19" s="4">
        <f t="shared" si="0"/>
        <v>0</v>
      </c>
      <c r="Q19" s="4">
        <f t="shared" si="3"/>
        <v>0</v>
      </c>
      <c r="R19" s="103"/>
      <c r="S19" s="4">
        <f t="shared" si="2"/>
        <v>2088.44</v>
      </c>
      <c r="T19" s="3"/>
    </row>
    <row r="20" spans="1:21" ht="13.5" customHeight="1" x14ac:dyDescent="0.3">
      <c r="A20" s="86"/>
      <c r="B20" s="95"/>
      <c r="C20" s="110"/>
      <c r="D20" s="97"/>
      <c r="E20" s="4"/>
      <c r="F20" s="4"/>
      <c r="G20" s="4"/>
      <c r="I20" s="4"/>
      <c r="J20" s="4"/>
      <c r="K20" s="4"/>
      <c r="L20" s="4"/>
      <c r="M20" s="4"/>
      <c r="N20" s="4"/>
      <c r="O20" s="4">
        <f t="shared" ref="O20:O27" si="4">SUM(D20:N20)</f>
        <v>0</v>
      </c>
      <c r="Q20" s="4">
        <f t="shared" si="3"/>
        <v>0</v>
      </c>
      <c r="R20" s="103"/>
      <c r="S20" s="4">
        <f t="shared" si="2"/>
        <v>2088.44</v>
      </c>
      <c r="T20" s="3"/>
    </row>
    <row r="21" spans="1:21" ht="13.5" customHeight="1" x14ac:dyDescent="0.3">
      <c r="A21" s="86"/>
      <c r="B21" s="96"/>
      <c r="C21" s="96"/>
      <c r="E21" s="4"/>
      <c r="F21" s="4"/>
      <c r="G21" s="4"/>
      <c r="I21" s="4"/>
      <c r="J21" s="49"/>
      <c r="K21" s="49"/>
      <c r="L21" s="4"/>
      <c r="M21" s="4"/>
      <c r="N21" s="4"/>
      <c r="O21" s="4">
        <f t="shared" si="4"/>
        <v>0</v>
      </c>
      <c r="Q21" s="4">
        <f t="shared" si="3"/>
        <v>0</v>
      </c>
      <c r="R21" s="103"/>
      <c r="S21" s="4">
        <f t="shared" si="2"/>
        <v>2088.44</v>
      </c>
      <c r="T21" s="3"/>
    </row>
    <row r="22" spans="1:21" ht="13.5" customHeight="1" x14ac:dyDescent="0.3">
      <c r="A22" s="86"/>
      <c r="B22" s="96"/>
      <c r="C22" s="98"/>
      <c r="E22" s="4"/>
      <c r="F22" s="4"/>
      <c r="G22" s="4"/>
      <c r="H22" s="99"/>
      <c r="I22" s="4"/>
      <c r="J22" s="50"/>
      <c r="K22" s="50"/>
      <c r="L22" s="49"/>
      <c r="M22" s="4"/>
      <c r="N22" s="4"/>
      <c r="O22" s="4">
        <f t="shared" si="4"/>
        <v>0</v>
      </c>
      <c r="Q22" s="4">
        <f t="shared" si="3"/>
        <v>0</v>
      </c>
      <c r="R22" s="103"/>
      <c r="S22" s="4">
        <f t="shared" si="2"/>
        <v>2088.44</v>
      </c>
      <c r="T22" s="3"/>
    </row>
    <row r="23" spans="1:21" ht="13.5" customHeight="1" x14ac:dyDescent="0.3">
      <c r="A23" s="86"/>
      <c r="B23" s="96"/>
      <c r="C23" s="110"/>
      <c r="J23" s="111"/>
      <c r="O23" s="4">
        <f t="shared" si="4"/>
        <v>0</v>
      </c>
      <c r="Q23" s="4">
        <f t="shared" si="3"/>
        <v>0</v>
      </c>
      <c r="R23" s="103"/>
      <c r="S23" s="4">
        <f t="shared" si="2"/>
        <v>2088.44</v>
      </c>
      <c r="T23" s="3"/>
      <c r="U23" s="50"/>
    </row>
    <row r="24" spans="1:21" ht="13.5" customHeight="1" x14ac:dyDescent="0.3">
      <c r="A24" s="86"/>
      <c r="B24" s="96"/>
      <c r="C24" s="110"/>
      <c r="E24" s="4"/>
      <c r="F24" s="111"/>
      <c r="G24" s="4"/>
      <c r="I24" s="4"/>
      <c r="J24" s="4"/>
      <c r="K24" s="4"/>
      <c r="L24" s="4"/>
      <c r="M24" s="4"/>
      <c r="N24" s="49"/>
      <c r="O24" s="4">
        <f t="shared" si="4"/>
        <v>0</v>
      </c>
      <c r="Q24" s="4">
        <f t="shared" si="3"/>
        <v>0</v>
      </c>
      <c r="R24" s="103"/>
      <c r="S24" s="4">
        <f t="shared" si="2"/>
        <v>2088.44</v>
      </c>
      <c r="T24" s="3"/>
      <c r="U24" s="50"/>
    </row>
    <row r="25" spans="1:21" ht="13.5" customHeight="1" thickBot="1" x14ac:dyDescent="0.35">
      <c r="A25" s="86"/>
      <c r="E25" s="4"/>
      <c r="F25" s="4"/>
      <c r="G25" s="4"/>
      <c r="H25" s="49"/>
      <c r="I25" s="4"/>
      <c r="J25" s="4"/>
      <c r="K25" s="4"/>
      <c r="L25" s="4"/>
      <c r="M25" s="4"/>
      <c r="N25" s="4"/>
      <c r="O25" s="4">
        <f t="shared" si="4"/>
        <v>0</v>
      </c>
      <c r="Q25" s="4">
        <f t="shared" si="3"/>
        <v>0</v>
      </c>
      <c r="R25" s="103"/>
      <c r="S25" s="4">
        <f t="shared" si="2"/>
        <v>2088.44</v>
      </c>
      <c r="T25" s="3"/>
      <c r="U25" s="50"/>
    </row>
    <row r="26" spans="1:21" ht="13.5" customHeight="1" thickBot="1" x14ac:dyDescent="0.35">
      <c r="A26" s="123" t="s">
        <v>152</v>
      </c>
      <c r="B26" s="124"/>
      <c r="C26" s="125"/>
      <c r="D26" s="126">
        <f t="shared" ref="D26:N26" si="5">SUM(D2:D25)</f>
        <v>495</v>
      </c>
      <c r="E26" s="126">
        <f t="shared" si="5"/>
        <v>52</v>
      </c>
      <c r="F26" s="125">
        <f t="shared" si="5"/>
        <v>50</v>
      </c>
      <c r="G26" s="125">
        <f t="shared" si="5"/>
        <v>160.65</v>
      </c>
      <c r="H26" s="126">
        <f t="shared" si="5"/>
        <v>1063.45</v>
      </c>
      <c r="I26" s="125">
        <f t="shared" si="5"/>
        <v>0</v>
      </c>
      <c r="J26" s="125">
        <f t="shared" si="5"/>
        <v>77.930000000000007</v>
      </c>
      <c r="K26" s="125">
        <f t="shared" si="5"/>
        <v>111.49</v>
      </c>
      <c r="L26" s="125">
        <f t="shared" si="5"/>
        <v>72.349999999999994</v>
      </c>
      <c r="M26" s="125">
        <f t="shared" si="5"/>
        <v>0</v>
      </c>
      <c r="N26" s="127">
        <f t="shared" si="5"/>
        <v>0</v>
      </c>
      <c r="O26" s="4">
        <f t="shared" si="4"/>
        <v>2082.87</v>
      </c>
      <c r="P26" s="50">
        <f>SUM(P2:P25)</f>
        <v>5.57</v>
      </c>
      <c r="Q26" s="4">
        <f>SUM(Q2:Q25)</f>
        <v>2088.44</v>
      </c>
      <c r="R26" s="14"/>
      <c r="S26" s="4"/>
      <c r="T26" s="3"/>
    </row>
    <row r="27" spans="1:21" ht="13.5" customHeight="1" x14ac:dyDescent="0.3">
      <c r="A27" s="119" t="s">
        <v>148</v>
      </c>
      <c r="B27" s="120"/>
      <c r="C27" s="121"/>
      <c r="D27" s="121">
        <f>900+495</f>
        <v>1395</v>
      </c>
      <c r="E27" s="121">
        <v>30</v>
      </c>
      <c r="F27" s="121">
        <v>105</v>
      </c>
      <c r="G27" s="121">
        <v>160.65</v>
      </c>
      <c r="H27" s="121">
        <v>1719</v>
      </c>
      <c r="I27" s="121"/>
      <c r="J27" s="121">
        <f>20</f>
        <v>20</v>
      </c>
      <c r="K27" s="121"/>
      <c r="L27" s="121">
        <f>6+65.11</f>
        <v>71.11</v>
      </c>
      <c r="M27" s="121"/>
      <c r="N27" s="122">
        <f>454</f>
        <v>454</v>
      </c>
      <c r="O27" s="4">
        <f t="shared" si="4"/>
        <v>3954.76</v>
      </c>
      <c r="S27" s="4"/>
      <c r="T27" s="3"/>
    </row>
    <row r="28" spans="1:21" ht="13.5" hidden="1" customHeight="1" x14ac:dyDescent="0.3">
      <c r="A28" s="101"/>
      <c r="B28" s="95"/>
      <c r="T28" s="3"/>
    </row>
    <row r="29" spans="1:21" ht="13.5" hidden="1" customHeight="1" x14ac:dyDescent="0.3">
      <c r="A29" s="101"/>
      <c r="B29" s="95"/>
      <c r="T29" s="3"/>
    </row>
    <row r="30" spans="1:21" ht="13.5" hidden="1" customHeight="1" x14ac:dyDescent="0.3">
      <c r="A30" s="101"/>
      <c r="B30" s="95"/>
      <c r="J30" s="3" t="s">
        <v>39</v>
      </c>
      <c r="P30" s="50" t="e">
        <f>SUM(#REF!)</f>
        <v>#REF!</v>
      </c>
      <c r="T30" s="3"/>
    </row>
    <row r="31" spans="1:21" ht="13.5" hidden="1" customHeight="1" x14ac:dyDescent="0.3">
      <c r="A31" s="101"/>
      <c r="B31" s="95"/>
      <c r="T31" s="3"/>
    </row>
    <row r="32" spans="1:21" ht="13.5" hidden="1" customHeight="1" x14ac:dyDescent="0.3">
      <c r="A32" s="101"/>
      <c r="B32" s="95"/>
      <c r="T32" s="3"/>
    </row>
    <row r="33" spans="1:20" ht="13.5" hidden="1" customHeight="1" x14ac:dyDescent="0.3">
      <c r="A33" s="101"/>
      <c r="B33" s="95"/>
      <c r="T33" s="3"/>
    </row>
    <row r="34" spans="1:20" ht="13.5" hidden="1" customHeight="1" x14ac:dyDescent="0.3">
      <c r="A34" s="101"/>
      <c r="B34" s="95"/>
      <c r="T34" s="3"/>
    </row>
    <row r="35" spans="1:20" ht="13.5" hidden="1" customHeight="1" x14ac:dyDescent="0.3">
      <c r="A35" s="101"/>
      <c r="B35" s="95"/>
      <c r="T35" s="3"/>
    </row>
    <row r="36" spans="1:20" ht="13.5" hidden="1" customHeight="1" x14ac:dyDescent="0.3">
      <c r="A36" s="101"/>
      <c r="B36" s="95"/>
      <c r="T36" s="3"/>
    </row>
    <row r="37" spans="1:20" ht="13.5" customHeight="1" x14ac:dyDescent="0.3">
      <c r="A37" s="101"/>
      <c r="B37" s="95"/>
      <c r="N37" s="4"/>
      <c r="O37" s="4">
        <f>SUM(D26:L26)</f>
        <v>2082.87</v>
      </c>
      <c r="Q37" s="4">
        <f>SUM(O26:P26)</f>
        <v>2088.44</v>
      </c>
      <c r="T37" s="3"/>
    </row>
    <row r="38" spans="1:20" ht="13" x14ac:dyDescent="0.3">
      <c r="A38" s="101"/>
      <c r="B38" s="95"/>
      <c r="T38" s="3"/>
    </row>
    <row r="39" spans="1:20" ht="5.9" customHeight="1" x14ac:dyDescent="0.3">
      <c r="A39" s="101"/>
      <c r="B39" s="95"/>
      <c r="T39" s="3"/>
    </row>
    <row r="40" spans="1:20" ht="5.9" customHeight="1" x14ac:dyDescent="0.3">
      <c r="A40" s="101"/>
      <c r="B40" s="95"/>
      <c r="T40" s="3"/>
    </row>
    <row r="41" spans="1:20" ht="5.9" customHeight="1" x14ac:dyDescent="0.3">
      <c r="A41" s="101"/>
      <c r="B41" s="95"/>
      <c r="T41" s="3"/>
    </row>
    <row r="42" spans="1:20" ht="5.9" customHeight="1" x14ac:dyDescent="0.3">
      <c r="A42" s="101"/>
      <c r="B42" s="95"/>
      <c r="T42" s="3"/>
    </row>
    <row r="43" spans="1:20" ht="5.9" customHeight="1" x14ac:dyDescent="0.3">
      <c r="A43" s="101"/>
      <c r="B43" s="95"/>
      <c r="T43" s="3"/>
    </row>
    <row r="44" spans="1:20" ht="5.9" customHeight="1" x14ac:dyDescent="0.3">
      <c r="A44" s="101"/>
      <c r="B44" s="95"/>
      <c r="T44" s="3"/>
    </row>
    <row r="45" spans="1:20" ht="5.9" customHeight="1" x14ac:dyDescent="0.3">
      <c r="A45" s="101"/>
      <c r="B45" s="95"/>
      <c r="T45" s="3"/>
    </row>
    <row r="46" spans="1:20" ht="5.9" customHeight="1" x14ac:dyDescent="0.3">
      <c r="A46" s="101"/>
      <c r="B46" s="95"/>
      <c r="T46" s="3"/>
    </row>
    <row r="47" spans="1:20" ht="5.9" customHeight="1" x14ac:dyDescent="0.3">
      <c r="A47" s="101"/>
      <c r="B47" s="95"/>
      <c r="T47" s="3"/>
    </row>
    <row r="48" spans="1:20" ht="5.9" customHeight="1" x14ac:dyDescent="0.3">
      <c r="A48" s="101"/>
      <c r="B48" s="95"/>
      <c r="T48" s="3"/>
    </row>
    <row r="49" spans="1:20" ht="5.9" customHeight="1" x14ac:dyDescent="0.3">
      <c r="A49" s="101"/>
      <c r="B49" s="95"/>
      <c r="T49" s="3"/>
    </row>
    <row r="50" spans="1:20" ht="5.9" customHeight="1" x14ac:dyDescent="0.3">
      <c r="A50" s="101"/>
      <c r="B50" s="95"/>
      <c r="T50" s="3"/>
    </row>
    <row r="51" spans="1:20" ht="5.9" customHeight="1" x14ac:dyDescent="0.3">
      <c r="A51" s="101"/>
      <c r="B51" s="95"/>
      <c r="T51" s="3"/>
    </row>
    <row r="52" spans="1:20" ht="5.9" customHeight="1" x14ac:dyDescent="0.3">
      <c r="A52" s="101"/>
      <c r="B52" s="95"/>
      <c r="T52" s="3"/>
    </row>
    <row r="53" spans="1:20" ht="5.9" customHeight="1" x14ac:dyDescent="0.3">
      <c r="A53" s="101"/>
      <c r="B53" s="95"/>
      <c r="T53" s="3"/>
    </row>
    <row r="54" spans="1:20" ht="5.9" customHeight="1" x14ac:dyDescent="0.3">
      <c r="A54" s="101"/>
      <c r="B54" s="95"/>
      <c r="T54" s="3"/>
    </row>
    <row r="55" spans="1:20" ht="5.9" customHeight="1" x14ac:dyDescent="0.3">
      <c r="A55" s="101"/>
      <c r="B55" s="95"/>
      <c r="T55" s="3"/>
    </row>
    <row r="56" spans="1:20" ht="5.9" customHeight="1" x14ac:dyDescent="0.3">
      <c r="A56" s="101"/>
      <c r="B56" s="95"/>
      <c r="T56" s="3"/>
    </row>
    <row r="57" spans="1:20" ht="5.9" customHeight="1" x14ac:dyDescent="0.3">
      <c r="A57" s="101"/>
      <c r="B57" s="95"/>
      <c r="T57" s="3"/>
    </row>
    <row r="58" spans="1:20" ht="5.9" customHeight="1" x14ac:dyDescent="0.3">
      <c r="A58" s="101"/>
      <c r="B58" s="95"/>
      <c r="T58" s="3"/>
    </row>
    <row r="59" spans="1:20" ht="5.9" customHeight="1" x14ac:dyDescent="0.3">
      <c r="A59" s="101"/>
      <c r="B59" s="95"/>
      <c r="T59" s="3"/>
    </row>
    <row r="60" spans="1:20" ht="5.9" customHeight="1" x14ac:dyDescent="0.3">
      <c r="A60" s="101"/>
      <c r="B60" s="95"/>
      <c r="T60" s="3"/>
    </row>
    <row r="61" spans="1:20" ht="5.9" customHeight="1" x14ac:dyDescent="0.3">
      <c r="A61" s="101"/>
      <c r="B61" s="95"/>
      <c r="T61" s="3"/>
    </row>
    <row r="62" spans="1:20" ht="5.9" customHeight="1" x14ac:dyDescent="0.3">
      <c r="A62" s="101"/>
      <c r="B62" s="95"/>
      <c r="T62" s="3"/>
    </row>
    <row r="63" spans="1:20" ht="5.9" customHeight="1" x14ac:dyDescent="0.3">
      <c r="A63" s="101"/>
      <c r="B63" s="95"/>
      <c r="T63" s="3"/>
    </row>
    <row r="64" spans="1:20" ht="5.9" customHeight="1" x14ac:dyDescent="0.3">
      <c r="A64" s="101"/>
      <c r="B64" s="95"/>
      <c r="T64" s="3"/>
    </row>
    <row r="65" spans="1:20" ht="5.9" customHeight="1" x14ac:dyDescent="0.3">
      <c r="A65" s="101"/>
      <c r="B65" s="95"/>
      <c r="T65" s="3"/>
    </row>
    <row r="66" spans="1:20" ht="5.9" customHeight="1" x14ac:dyDescent="0.3">
      <c r="A66" s="101"/>
      <c r="B66" s="95"/>
      <c r="T66" s="3"/>
    </row>
    <row r="67" spans="1:20" ht="5.9" customHeight="1" x14ac:dyDescent="0.3">
      <c r="A67" s="101"/>
      <c r="B67" s="95"/>
      <c r="T67" s="3"/>
    </row>
    <row r="68" spans="1:20" ht="5.9" customHeight="1" x14ac:dyDescent="0.3">
      <c r="A68" s="101"/>
      <c r="B68" s="95"/>
      <c r="T68" s="3"/>
    </row>
    <row r="69" spans="1:20" ht="5.9" customHeight="1" x14ac:dyDescent="0.3">
      <c r="A69" s="101"/>
      <c r="B69" s="95"/>
      <c r="T69" s="3"/>
    </row>
    <row r="70" spans="1:20" ht="5.9" customHeight="1" x14ac:dyDescent="0.3">
      <c r="A70" s="101"/>
      <c r="B70" s="95"/>
      <c r="T70" s="3"/>
    </row>
    <row r="71" spans="1:20" ht="5.9" customHeight="1" x14ac:dyDescent="0.3">
      <c r="A71" s="101"/>
      <c r="B71" s="95"/>
      <c r="T71" s="3"/>
    </row>
    <row r="72" spans="1:20" ht="5.9" customHeight="1" x14ac:dyDescent="0.3">
      <c r="A72" s="101"/>
      <c r="B72" s="95"/>
      <c r="T72" s="3"/>
    </row>
    <row r="73" spans="1:20" ht="5.9" customHeight="1" x14ac:dyDescent="0.3">
      <c r="A73" s="101"/>
      <c r="B73" s="95"/>
      <c r="T73" s="3"/>
    </row>
    <row r="74" spans="1:20" ht="5.9" customHeight="1" x14ac:dyDescent="0.3">
      <c r="A74" s="101"/>
      <c r="B74" s="95"/>
      <c r="T74" s="3"/>
    </row>
    <row r="75" spans="1:20" ht="5.9" customHeight="1" x14ac:dyDescent="0.3">
      <c r="A75" s="101"/>
      <c r="B75" s="95"/>
      <c r="T75" s="3"/>
    </row>
    <row r="76" spans="1:20" ht="5.9" customHeight="1" x14ac:dyDescent="0.3">
      <c r="A76" s="101"/>
      <c r="B76" s="95"/>
      <c r="T76" s="3"/>
    </row>
    <row r="77" spans="1:20" ht="5.9" customHeight="1" x14ac:dyDescent="0.3">
      <c r="A77" s="101"/>
      <c r="B77" s="95"/>
      <c r="T77" s="3"/>
    </row>
    <row r="78" spans="1:20" ht="5.9" customHeight="1" x14ac:dyDescent="0.3">
      <c r="A78" s="101"/>
      <c r="B78" s="95"/>
      <c r="T78" s="3"/>
    </row>
    <row r="79" spans="1:20" ht="5.9" customHeight="1" x14ac:dyDescent="0.3">
      <c r="A79" s="101"/>
      <c r="B79" s="95"/>
      <c r="T79" s="3"/>
    </row>
    <row r="80" spans="1:20" ht="5.9" customHeight="1" x14ac:dyDescent="0.3">
      <c r="A80" s="101"/>
      <c r="B80" s="95"/>
      <c r="T80" s="3"/>
    </row>
    <row r="81" spans="1:20" ht="5.9" customHeight="1" x14ac:dyDescent="0.3">
      <c r="A81" s="101"/>
      <c r="B81" s="95"/>
      <c r="T81" s="3"/>
    </row>
    <row r="82" spans="1:20" ht="5.9" customHeight="1" x14ac:dyDescent="0.3">
      <c r="A82" s="101"/>
      <c r="B82" s="95"/>
      <c r="T82" s="3"/>
    </row>
    <row r="83" spans="1:20" ht="5.9" customHeight="1" x14ac:dyDescent="0.3">
      <c r="A83" s="101"/>
      <c r="B83" s="95"/>
      <c r="T83" s="3"/>
    </row>
    <row r="84" spans="1:20" ht="5.9" customHeight="1" x14ac:dyDescent="0.3">
      <c r="A84" s="101"/>
      <c r="B84" s="95"/>
      <c r="T84" s="3"/>
    </row>
    <row r="85" spans="1:20" ht="5.9" customHeight="1" x14ac:dyDescent="0.3">
      <c r="A85" s="101"/>
      <c r="B85" s="95"/>
      <c r="T85" s="3"/>
    </row>
    <row r="86" spans="1:20" ht="5.9" customHeight="1" x14ac:dyDescent="0.3">
      <c r="A86" s="101"/>
      <c r="B86" s="95"/>
      <c r="T86" s="3"/>
    </row>
    <row r="87" spans="1:20" ht="5.9" customHeight="1" x14ac:dyDescent="0.3">
      <c r="A87" s="101"/>
      <c r="B87" s="95"/>
      <c r="T87" s="3"/>
    </row>
    <row r="88" spans="1:20" ht="5.9" customHeight="1" x14ac:dyDescent="0.3">
      <c r="A88" s="101"/>
      <c r="B88" s="95"/>
      <c r="T88" s="3"/>
    </row>
    <row r="89" spans="1:20" ht="5.9" customHeight="1" x14ac:dyDescent="0.3">
      <c r="A89" s="101"/>
      <c r="B89" s="95"/>
      <c r="T89" s="3"/>
    </row>
    <row r="90" spans="1:20" ht="5.9" customHeight="1" x14ac:dyDescent="0.3">
      <c r="A90" s="101"/>
      <c r="B90" s="95"/>
      <c r="T90" s="3"/>
    </row>
    <row r="91" spans="1:20" ht="5.9" customHeight="1" x14ac:dyDescent="0.3">
      <c r="A91" s="101"/>
      <c r="B91" s="95"/>
      <c r="T91" s="3"/>
    </row>
    <row r="92" spans="1:20" ht="5.9" customHeight="1" x14ac:dyDescent="0.3">
      <c r="A92" s="101"/>
      <c r="B92" s="95"/>
      <c r="T92" s="3"/>
    </row>
    <row r="93" spans="1:20" ht="5.9" customHeight="1" x14ac:dyDescent="0.3">
      <c r="A93" s="101"/>
      <c r="B93" s="95"/>
      <c r="T93" s="3"/>
    </row>
    <row r="94" spans="1:20" ht="5.9" customHeight="1" x14ac:dyDescent="0.3">
      <c r="A94" s="101"/>
      <c r="B94" s="95"/>
      <c r="T94" s="3"/>
    </row>
    <row r="95" spans="1:20" ht="5.9" customHeight="1" x14ac:dyDescent="0.3">
      <c r="A95" s="101"/>
      <c r="B95" s="95"/>
      <c r="T95" s="3"/>
    </row>
    <row r="96" spans="1:20" ht="5.9" customHeight="1" x14ac:dyDescent="0.3">
      <c r="A96" s="101"/>
      <c r="B96" s="95"/>
      <c r="T96" s="3"/>
    </row>
    <row r="97" spans="1:20" ht="5.9" customHeight="1" x14ac:dyDescent="0.3">
      <c r="A97" s="101"/>
      <c r="B97" s="95"/>
      <c r="T97" s="3"/>
    </row>
    <row r="98" spans="1:20" ht="5.9" customHeight="1" x14ac:dyDescent="0.3">
      <c r="A98" s="101"/>
      <c r="B98" s="95"/>
      <c r="T98" s="3"/>
    </row>
    <row r="99" spans="1:20" ht="5.9" customHeight="1" x14ac:dyDescent="0.3">
      <c r="A99" s="101"/>
      <c r="B99" s="95"/>
      <c r="T99" s="3"/>
    </row>
    <row r="100" spans="1:20" ht="5.9" customHeight="1" x14ac:dyDescent="0.3">
      <c r="A100" s="101"/>
      <c r="B100" s="95"/>
      <c r="T100" s="3"/>
    </row>
    <row r="101" spans="1:20" ht="5.9" customHeight="1" x14ac:dyDescent="0.3">
      <c r="A101" s="101"/>
      <c r="B101" s="95"/>
      <c r="T101" s="3"/>
    </row>
    <row r="102" spans="1:20" ht="5.9" customHeight="1" x14ac:dyDescent="0.3">
      <c r="A102" s="101"/>
      <c r="B102" s="95"/>
      <c r="T102" s="3"/>
    </row>
    <row r="103" spans="1:20" ht="5.9" customHeight="1" x14ac:dyDescent="0.3">
      <c r="A103" s="101"/>
      <c r="T103" s="3"/>
    </row>
    <row r="104" spans="1:20" ht="5.9" customHeight="1" x14ac:dyDescent="0.3">
      <c r="A104" s="101"/>
      <c r="T104" s="3"/>
    </row>
    <row r="105" spans="1:20" ht="5.9" customHeight="1" x14ac:dyDescent="0.3">
      <c r="A105" s="101"/>
      <c r="T105" s="3"/>
    </row>
    <row r="106" spans="1:20" ht="5.9" customHeight="1" x14ac:dyDescent="0.3">
      <c r="A106" s="101"/>
      <c r="T106" s="3"/>
    </row>
    <row r="107" spans="1:20" ht="5.9" customHeight="1" x14ac:dyDescent="0.3">
      <c r="A107" s="101"/>
      <c r="T107" s="3"/>
    </row>
    <row r="108" spans="1:20" ht="5.9" customHeight="1" x14ac:dyDescent="0.3">
      <c r="A108" s="101"/>
      <c r="T108" s="3"/>
    </row>
    <row r="109" spans="1:20" ht="5.9" customHeight="1" x14ac:dyDescent="0.3">
      <c r="A109" s="101"/>
      <c r="T109" s="3"/>
    </row>
    <row r="110" spans="1:20" ht="5.9" customHeight="1" x14ac:dyDescent="0.3">
      <c r="A110" s="101"/>
      <c r="T110" s="3"/>
    </row>
    <row r="111" spans="1:20" ht="5.9" customHeight="1" x14ac:dyDescent="0.3">
      <c r="A111" s="101"/>
      <c r="T111" s="3"/>
    </row>
    <row r="112" spans="1:20" ht="5.9" customHeight="1" x14ac:dyDescent="0.3">
      <c r="A112" s="101"/>
      <c r="T112" s="3"/>
    </row>
    <row r="113" spans="1:20" ht="5.9" customHeight="1" x14ac:dyDescent="0.3">
      <c r="A113" s="101"/>
      <c r="T113" s="3"/>
    </row>
    <row r="114" spans="1:20" ht="5.9" customHeight="1" x14ac:dyDescent="0.3">
      <c r="A114" s="101"/>
      <c r="T114" s="3"/>
    </row>
    <row r="115" spans="1:20" ht="5.9" customHeight="1" x14ac:dyDescent="0.3">
      <c r="A115" s="101"/>
      <c r="T115" s="3"/>
    </row>
    <row r="116" spans="1:20" ht="5.9" customHeight="1" x14ac:dyDescent="0.3">
      <c r="A116" s="101"/>
      <c r="T116" s="3"/>
    </row>
    <row r="117" spans="1:20" ht="5.9" customHeight="1" x14ac:dyDescent="0.3">
      <c r="A117" s="101"/>
      <c r="T117" s="3"/>
    </row>
    <row r="118" spans="1:20" ht="5.9" customHeight="1" x14ac:dyDescent="0.3">
      <c r="A118" s="101"/>
      <c r="T118" s="3"/>
    </row>
    <row r="119" spans="1:20" ht="5.9" customHeight="1" x14ac:dyDescent="0.3">
      <c r="A119" s="101"/>
      <c r="T119" s="3"/>
    </row>
    <row r="120" spans="1:20" ht="5.9" customHeight="1" x14ac:dyDescent="0.3">
      <c r="A120" s="101"/>
      <c r="T120" s="3"/>
    </row>
    <row r="121" spans="1:20" ht="5.9" customHeight="1" x14ac:dyDescent="0.3">
      <c r="A121" s="101"/>
      <c r="T121" s="3"/>
    </row>
    <row r="122" spans="1:20" ht="5.9" customHeight="1" x14ac:dyDescent="0.3">
      <c r="A122" s="101"/>
      <c r="T122" s="3"/>
    </row>
    <row r="123" spans="1:20" ht="5.9" customHeight="1" x14ac:dyDescent="0.3">
      <c r="A123" s="101"/>
      <c r="T123" s="3"/>
    </row>
    <row r="124" spans="1:20" ht="5.9" customHeight="1" x14ac:dyDescent="0.3">
      <c r="A124" s="101"/>
      <c r="T124" s="3"/>
    </row>
    <row r="125" spans="1:20" ht="5.9" customHeight="1" x14ac:dyDescent="0.3">
      <c r="A125" s="101"/>
      <c r="T125" s="3"/>
    </row>
    <row r="126" spans="1:20" ht="5.9" customHeight="1" x14ac:dyDescent="0.3">
      <c r="A126" s="101"/>
      <c r="T126" s="3"/>
    </row>
    <row r="127" spans="1:20" ht="5.9" customHeight="1" x14ac:dyDescent="0.3">
      <c r="A127" s="101"/>
      <c r="T127" s="3"/>
    </row>
    <row r="128" spans="1:20" ht="5.9" customHeight="1" x14ac:dyDescent="0.3">
      <c r="A128" s="101"/>
      <c r="T128" s="3"/>
    </row>
    <row r="129" spans="1:20" ht="5.9" customHeight="1" x14ac:dyDescent="0.3">
      <c r="A129" s="101"/>
      <c r="T129" s="3"/>
    </row>
    <row r="130" spans="1:20" ht="5.9" customHeight="1" x14ac:dyDescent="0.3">
      <c r="A130" s="101"/>
      <c r="T130" s="3"/>
    </row>
    <row r="131" spans="1:20" ht="5.9" customHeight="1" x14ac:dyDescent="0.3">
      <c r="A131" s="101"/>
      <c r="T131" s="3"/>
    </row>
    <row r="132" spans="1:20" ht="5.9" customHeight="1" x14ac:dyDescent="0.3">
      <c r="A132" s="101"/>
      <c r="T132" s="3"/>
    </row>
    <row r="133" spans="1:20" ht="5.9" customHeight="1" x14ac:dyDescent="0.3">
      <c r="A133" s="101"/>
      <c r="T133" s="3"/>
    </row>
    <row r="134" spans="1:20" ht="5.9" customHeight="1" x14ac:dyDescent="0.3">
      <c r="A134" s="101"/>
      <c r="T134" s="3"/>
    </row>
    <row r="135" spans="1:20" ht="5.9" customHeight="1" x14ac:dyDescent="0.3">
      <c r="A135" s="101"/>
      <c r="T135" s="3"/>
    </row>
    <row r="136" spans="1:20" ht="5.9" customHeight="1" x14ac:dyDescent="0.3">
      <c r="A136" s="101"/>
      <c r="T136" s="3"/>
    </row>
    <row r="137" spans="1:20" ht="5.9" customHeight="1" x14ac:dyDescent="0.3">
      <c r="A137" s="101"/>
      <c r="T137" s="3"/>
    </row>
    <row r="138" spans="1:20" ht="5.9" customHeight="1" x14ac:dyDescent="0.3">
      <c r="A138" s="101"/>
      <c r="T138" s="3"/>
    </row>
    <row r="139" spans="1:20" ht="5.9" customHeight="1" x14ac:dyDescent="0.3">
      <c r="A139" s="101"/>
      <c r="T139" s="3"/>
    </row>
    <row r="140" spans="1:20" ht="5.9" customHeight="1" x14ac:dyDescent="0.3">
      <c r="A140" s="101"/>
      <c r="T140" s="3"/>
    </row>
    <row r="141" spans="1:20" ht="5.9" customHeight="1" x14ac:dyDescent="0.3">
      <c r="A141" s="101"/>
      <c r="T141" s="3"/>
    </row>
    <row r="142" spans="1:20" ht="5.9" customHeight="1" x14ac:dyDescent="0.3">
      <c r="A142" s="101"/>
      <c r="T142" s="3"/>
    </row>
    <row r="143" spans="1:20" ht="5.9" customHeight="1" x14ac:dyDescent="0.3">
      <c r="A143" s="101"/>
      <c r="T143" s="3"/>
    </row>
    <row r="144" spans="1:20" ht="5.9" customHeight="1" x14ac:dyDescent="0.3">
      <c r="A144" s="101"/>
      <c r="T144" s="3"/>
    </row>
    <row r="145" spans="1:20" ht="5.9" customHeight="1" x14ac:dyDescent="0.3">
      <c r="A145" s="101"/>
      <c r="T145" s="3"/>
    </row>
    <row r="146" spans="1:20" ht="5.9" customHeight="1" x14ac:dyDescent="0.3">
      <c r="A146" s="101"/>
      <c r="T146" s="3"/>
    </row>
    <row r="147" spans="1:20" ht="5.9" customHeight="1" x14ac:dyDescent="0.3">
      <c r="A147" s="101"/>
      <c r="T147" s="3"/>
    </row>
    <row r="148" spans="1:20" ht="5.9" customHeight="1" x14ac:dyDescent="0.3">
      <c r="A148" s="101"/>
      <c r="T148" s="3"/>
    </row>
    <row r="149" spans="1:20" ht="5.9" customHeight="1" x14ac:dyDescent="0.3">
      <c r="A149" s="101"/>
      <c r="T149" s="3"/>
    </row>
    <row r="150" spans="1:20" ht="5.9" customHeight="1" x14ac:dyDescent="0.3">
      <c r="A150" s="101"/>
      <c r="T150" s="3"/>
    </row>
    <row r="151" spans="1:20" ht="5.9" customHeight="1" x14ac:dyDescent="0.3">
      <c r="A151" s="101"/>
      <c r="T151" s="3"/>
    </row>
    <row r="152" spans="1:20" ht="5.9" customHeight="1" x14ac:dyDescent="0.3">
      <c r="A152" s="101"/>
      <c r="T152" s="3"/>
    </row>
    <row r="153" spans="1:20" ht="5.9" customHeight="1" x14ac:dyDescent="0.3">
      <c r="A153" s="101"/>
      <c r="T153" s="3"/>
    </row>
    <row r="154" spans="1:20" ht="5.9" customHeight="1" x14ac:dyDescent="0.3">
      <c r="A154" s="101"/>
      <c r="T154" s="3"/>
    </row>
    <row r="155" spans="1:20" ht="5.9" customHeight="1" x14ac:dyDescent="0.3">
      <c r="A155" s="101"/>
      <c r="T155" s="3"/>
    </row>
    <row r="156" spans="1:20" ht="5.9" customHeight="1" x14ac:dyDescent="0.3">
      <c r="A156" s="101"/>
      <c r="T156" s="3"/>
    </row>
    <row r="157" spans="1:20" ht="5.9" customHeight="1" x14ac:dyDescent="0.3">
      <c r="A157" s="101"/>
      <c r="T157" s="3"/>
    </row>
    <row r="158" spans="1:20" ht="5.9" customHeight="1" x14ac:dyDescent="0.3">
      <c r="A158" s="101"/>
      <c r="T158" s="3"/>
    </row>
    <row r="159" spans="1:20" ht="5.9" customHeight="1" x14ac:dyDescent="0.3">
      <c r="A159" s="101"/>
      <c r="T159" s="3"/>
    </row>
    <row r="160" spans="1:20" ht="5.9" customHeight="1" x14ac:dyDescent="0.3">
      <c r="A160" s="101"/>
      <c r="T160" s="3"/>
    </row>
    <row r="161" spans="1:20" ht="5.9" customHeight="1" x14ac:dyDescent="0.3">
      <c r="A161" s="101"/>
      <c r="T161" s="3"/>
    </row>
    <row r="162" spans="1:20" ht="5.9" customHeight="1" x14ac:dyDescent="0.3">
      <c r="A162" s="101"/>
      <c r="T162" s="3"/>
    </row>
  </sheetData>
  <phoneticPr fontId="0" type="noConversion"/>
  <printOptions gridLines="1"/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4294967293" verticalDpi="4294967293" r:id="rId1"/>
  <headerFooter>
    <oddHeader xml:space="preserve">&amp;CTissington &amp; Lea Hall Parish Council Payments 2019/20
</oddHeader>
    <oddFooter>&amp;CPage 2&amp;R[Date]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13"/>
  <sheetViews>
    <sheetView zoomScaleNormal="100" workbookViewId="0">
      <pane ySplit="1" topLeftCell="A2" activePane="bottomLeft" state="frozen"/>
      <selection pane="bottomLeft" activeCell="A15" sqref="A15"/>
    </sheetView>
  </sheetViews>
  <sheetFormatPr defaultColWidth="9.1796875" defaultRowHeight="13" x14ac:dyDescent="0.3"/>
  <cols>
    <col min="1" max="1" width="10.1796875" style="1" bestFit="1" customWidth="1"/>
    <col min="2" max="2" width="21" style="1" bestFit="1" customWidth="1"/>
    <col min="3" max="3" width="9.1796875" style="49" bestFit="1" customWidth="1"/>
    <col min="4" max="4" width="8.1796875" style="49" bestFit="1" customWidth="1"/>
    <col min="5" max="5" width="9.453125" style="49" bestFit="1" customWidth="1"/>
    <col min="6" max="6" width="10.81640625" style="49" bestFit="1" customWidth="1"/>
    <col min="7" max="7" width="8.1796875" style="49" bestFit="1" customWidth="1"/>
    <col min="8" max="8" width="9.1796875" style="49" customWidth="1"/>
    <col min="9" max="9" width="8.1796875" style="49" bestFit="1" customWidth="1"/>
    <col min="10" max="10" width="12.1796875" style="49" customWidth="1"/>
    <col min="11" max="11" width="8.453125" style="2" bestFit="1" customWidth="1"/>
    <col min="12" max="16384" width="9.1796875" style="1"/>
  </cols>
  <sheetData>
    <row r="1" spans="1:12" s="55" customFormat="1" ht="23" x14ac:dyDescent="0.25">
      <c r="A1" s="68" t="s">
        <v>0</v>
      </c>
      <c r="B1" s="68" t="s">
        <v>2</v>
      </c>
      <c r="C1" s="69" t="s">
        <v>5</v>
      </c>
      <c r="D1" s="67" t="s">
        <v>131</v>
      </c>
      <c r="E1" s="69" t="s">
        <v>105</v>
      </c>
      <c r="F1" s="67" t="s">
        <v>106</v>
      </c>
      <c r="G1" s="69" t="s">
        <v>18</v>
      </c>
      <c r="H1" s="67" t="s">
        <v>114</v>
      </c>
      <c r="I1" s="69" t="s">
        <v>3</v>
      </c>
      <c r="J1" s="69" t="s">
        <v>4</v>
      </c>
      <c r="K1" s="70" t="s">
        <v>107</v>
      </c>
    </row>
    <row r="2" spans="1:12" ht="12.5" x14ac:dyDescent="0.25">
      <c r="A2" s="25">
        <v>43580</v>
      </c>
      <c r="B2" s="4" t="s">
        <v>135</v>
      </c>
      <c r="C2" s="4">
        <v>2500</v>
      </c>
      <c r="D2" s="4"/>
      <c r="E2" s="4"/>
      <c r="F2" s="73"/>
      <c r="G2" s="4"/>
      <c r="H2" s="4">
        <f t="shared" ref="H2:H10" si="0">SUM(C2:G2)</f>
        <v>2500</v>
      </c>
      <c r="I2" s="4"/>
      <c r="J2" s="4">
        <f>H2+I2</f>
        <v>2500</v>
      </c>
      <c r="K2" s="60" t="s">
        <v>126</v>
      </c>
    </row>
    <row r="3" spans="1:12" ht="12.5" x14ac:dyDescent="0.25">
      <c r="A3" s="16">
        <v>43768</v>
      </c>
      <c r="B3" s="4" t="s">
        <v>146</v>
      </c>
      <c r="C3" s="4"/>
      <c r="D3" s="4"/>
      <c r="E3" s="4"/>
      <c r="F3" s="4">
        <v>495</v>
      </c>
      <c r="G3" s="4"/>
      <c r="H3" s="4">
        <f t="shared" si="0"/>
        <v>495</v>
      </c>
      <c r="I3" s="4"/>
      <c r="J3" s="4">
        <f t="shared" ref="J3:J10" si="1">H3+I3</f>
        <v>495</v>
      </c>
      <c r="K3" s="60" t="s">
        <v>126</v>
      </c>
    </row>
    <row r="4" spans="1:12" ht="12.5" x14ac:dyDescent="0.25">
      <c r="A4" s="16"/>
      <c r="B4" s="4"/>
      <c r="C4" s="4"/>
      <c r="D4" s="4"/>
      <c r="E4" s="4"/>
      <c r="F4" s="4"/>
      <c r="G4" s="4"/>
      <c r="H4" s="4">
        <f t="shared" si="0"/>
        <v>0</v>
      </c>
      <c r="I4" s="4"/>
      <c r="J4" s="4">
        <f t="shared" si="1"/>
        <v>0</v>
      </c>
      <c r="K4" s="60"/>
      <c r="L4" s="49"/>
    </row>
    <row r="5" spans="1:12" ht="12.5" x14ac:dyDescent="0.25">
      <c r="A5" s="16"/>
      <c r="B5" s="4"/>
      <c r="C5" s="4"/>
      <c r="D5" s="4"/>
      <c r="E5" s="4"/>
      <c r="F5" s="4"/>
      <c r="G5" s="4"/>
      <c r="H5" s="4">
        <f t="shared" si="0"/>
        <v>0</v>
      </c>
      <c r="I5" s="4"/>
      <c r="J5" s="4">
        <f t="shared" si="1"/>
        <v>0</v>
      </c>
      <c r="K5" s="60"/>
    </row>
    <row r="6" spans="1:12" ht="12.5" x14ac:dyDescent="0.25">
      <c r="A6" s="16"/>
      <c r="B6" s="3"/>
      <c r="C6" s="4"/>
      <c r="D6" s="4"/>
      <c r="E6" s="4"/>
      <c r="F6" s="4"/>
      <c r="G6" s="4"/>
      <c r="H6" s="4">
        <f t="shared" si="0"/>
        <v>0</v>
      </c>
      <c r="I6" s="4"/>
      <c r="J6" s="4">
        <f t="shared" si="1"/>
        <v>0</v>
      </c>
      <c r="K6" s="60"/>
      <c r="L6" s="6"/>
    </row>
    <row r="7" spans="1:12" ht="12.5" x14ac:dyDescent="0.25">
      <c r="A7" s="16"/>
      <c r="B7" s="3"/>
      <c r="C7" s="4"/>
      <c r="D7" s="4"/>
      <c r="E7" s="4"/>
      <c r="F7" s="4"/>
      <c r="G7" s="4"/>
      <c r="H7" s="4">
        <f t="shared" si="0"/>
        <v>0</v>
      </c>
      <c r="I7" s="4"/>
      <c r="J7" s="4">
        <f t="shared" si="1"/>
        <v>0</v>
      </c>
      <c r="K7" s="60"/>
    </row>
    <row r="8" spans="1:12" ht="12.5" x14ac:dyDescent="0.25">
      <c r="A8" s="16"/>
      <c r="B8" s="3"/>
      <c r="C8" s="4"/>
      <c r="D8" s="4"/>
      <c r="E8" s="4"/>
      <c r="F8" s="4"/>
      <c r="G8" s="4"/>
      <c r="H8" s="4">
        <f t="shared" si="0"/>
        <v>0</v>
      </c>
      <c r="I8" s="4"/>
      <c r="J8" s="4">
        <f t="shared" si="1"/>
        <v>0</v>
      </c>
      <c r="K8" s="60"/>
    </row>
    <row r="9" spans="1:12" ht="12.5" x14ac:dyDescent="0.25">
      <c r="A9" s="16"/>
      <c r="B9" s="3"/>
      <c r="C9" s="4"/>
      <c r="D9" s="4"/>
      <c r="E9" s="4"/>
      <c r="F9" s="4"/>
      <c r="G9" s="4"/>
      <c r="H9" s="4">
        <f t="shared" si="0"/>
        <v>0</v>
      </c>
      <c r="I9" s="4"/>
      <c r="J9" s="4">
        <f t="shared" si="1"/>
        <v>0</v>
      </c>
      <c r="K9" s="60"/>
    </row>
    <row r="10" spans="1:12" thickBot="1" x14ac:dyDescent="0.3">
      <c r="A10" s="16"/>
      <c r="B10" s="3"/>
      <c r="C10" s="4"/>
      <c r="D10" s="4"/>
      <c r="E10" s="4"/>
      <c r="F10" s="4"/>
      <c r="G10" s="4"/>
      <c r="H10" s="4">
        <f t="shared" si="0"/>
        <v>0</v>
      </c>
      <c r="I10" s="4"/>
      <c r="J10" s="4">
        <f t="shared" si="1"/>
        <v>0</v>
      </c>
      <c r="K10" s="60"/>
    </row>
    <row r="11" spans="1:12" ht="13.5" thickBot="1" x14ac:dyDescent="0.35">
      <c r="A11" s="132" t="s">
        <v>153</v>
      </c>
      <c r="B11" s="133"/>
      <c r="C11" s="125">
        <f>SUM(C2:C10)</f>
        <v>2500</v>
      </c>
      <c r="D11" s="125">
        <f t="shared" ref="D11:G11" si="2">SUM(D2:D10)</f>
        <v>0</v>
      </c>
      <c r="E11" s="125">
        <f t="shared" si="2"/>
        <v>0</v>
      </c>
      <c r="F11" s="125">
        <f t="shared" si="2"/>
        <v>495</v>
      </c>
      <c r="G11" s="127">
        <f t="shared" si="2"/>
        <v>0</v>
      </c>
      <c r="H11" s="74">
        <f>SUM(H2:H10)</f>
        <v>2995</v>
      </c>
      <c r="I11" s="74">
        <f>SUM(I2:I10)</f>
        <v>0</v>
      </c>
      <c r="J11" s="74">
        <f>SUM(J2:J10)</f>
        <v>2995</v>
      </c>
      <c r="K11" s="14"/>
      <c r="L11" s="6"/>
    </row>
    <row r="12" spans="1:12" x14ac:dyDescent="0.3">
      <c r="A12" s="128" t="s">
        <v>147</v>
      </c>
      <c r="B12" s="129"/>
      <c r="C12" s="130">
        <v>2500</v>
      </c>
      <c r="D12" s="130">
        <v>90.8</v>
      </c>
      <c r="E12" s="130"/>
      <c r="F12" s="130">
        <v>495</v>
      </c>
      <c r="G12" s="131"/>
      <c r="I12" s="49">
        <f>SUM(I7:I9)</f>
        <v>0</v>
      </c>
    </row>
    <row r="13" spans="1:12" x14ac:dyDescent="0.3">
      <c r="H13" s="49">
        <f>SUM(C11:G11)</f>
        <v>2995</v>
      </c>
      <c r="J13" s="49">
        <f>SUM(H11:I11)</f>
        <v>2995</v>
      </c>
    </row>
  </sheetData>
  <phoneticPr fontId="0" type="noConversion"/>
  <printOptions gridLines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&amp;CTissington &amp; Lea Hall Parish Council Receipts 2019/20</oddHeader>
    <oddFooter xml:space="preserve">&amp;CPage 3&amp;R[Date]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58"/>
  <sheetViews>
    <sheetView workbookViewId="0">
      <selection activeCell="C34" sqref="C34"/>
    </sheetView>
  </sheetViews>
  <sheetFormatPr defaultColWidth="9.1796875" defaultRowHeight="12.5" x14ac:dyDescent="0.25"/>
  <cols>
    <col min="1" max="2" width="9.1796875" style="1"/>
    <col min="3" max="3" width="32.1796875" style="1" customWidth="1"/>
    <col min="4" max="4" width="9.1796875" style="49"/>
    <col min="5" max="5" width="15.54296875" style="40" customWidth="1"/>
    <col min="6" max="16384" width="9.1796875" style="1"/>
  </cols>
  <sheetData>
    <row r="1" spans="1:9" ht="13" x14ac:dyDescent="0.3">
      <c r="A1" s="117" t="str">
        <f>+'Summary page 1'!A1</f>
        <v>Tissington &amp; Lea Hall Parish Council - Bank Reconciliation - Summary</v>
      </c>
      <c r="B1" s="117"/>
      <c r="C1" s="117"/>
      <c r="G1" s="10"/>
      <c r="I1" s="10"/>
    </row>
    <row r="2" spans="1:9" ht="13" x14ac:dyDescent="0.3">
      <c r="A2" s="41" t="s">
        <v>108</v>
      </c>
      <c r="B2" s="41"/>
      <c r="C2" s="41"/>
    </row>
    <row r="3" spans="1:9" ht="13" hidden="1" x14ac:dyDescent="0.3">
      <c r="A3" s="118" t="s">
        <v>34</v>
      </c>
      <c r="B3" s="118"/>
      <c r="C3" s="118"/>
    </row>
    <row r="4" spans="1:9" ht="13" hidden="1" x14ac:dyDescent="0.3">
      <c r="A4" s="41"/>
      <c r="B4" s="41"/>
      <c r="C4" s="41"/>
    </row>
    <row r="5" spans="1:9" ht="13" hidden="1" x14ac:dyDescent="0.3">
      <c r="A5" s="2" t="s">
        <v>35</v>
      </c>
    </row>
    <row r="6" spans="1:9" hidden="1" x14ac:dyDescent="0.25">
      <c r="A6" s="4" t="s">
        <v>24</v>
      </c>
      <c r="B6" s="3"/>
      <c r="C6" s="9"/>
      <c r="D6" s="50"/>
      <c r="E6" s="42">
        <v>101044</v>
      </c>
      <c r="F6" s="1">
        <v>-250</v>
      </c>
      <c r="G6" s="21" t="s">
        <v>19</v>
      </c>
      <c r="H6" s="4"/>
    </row>
    <row r="7" spans="1:9" hidden="1" x14ac:dyDescent="0.25">
      <c r="A7" s="4" t="s">
        <v>25</v>
      </c>
      <c r="B7" s="3"/>
      <c r="C7" s="9"/>
      <c r="D7" s="50"/>
      <c r="E7" s="42">
        <v>101053</v>
      </c>
      <c r="F7" s="1">
        <v>-250</v>
      </c>
      <c r="G7" s="21" t="s">
        <v>19</v>
      </c>
      <c r="H7" s="4"/>
    </row>
    <row r="8" spans="1:9" hidden="1" x14ac:dyDescent="0.25">
      <c r="A8" s="4" t="s">
        <v>26</v>
      </c>
      <c r="B8" s="3"/>
      <c r="C8" s="9"/>
      <c r="D8" s="50"/>
      <c r="E8" s="42">
        <v>101065</v>
      </c>
      <c r="F8" s="4">
        <v>-235</v>
      </c>
      <c r="G8" s="21" t="s">
        <v>19</v>
      </c>
    </row>
    <row r="9" spans="1:9" hidden="1" x14ac:dyDescent="0.25">
      <c r="A9" s="4" t="s">
        <v>27</v>
      </c>
      <c r="B9" s="3"/>
      <c r="C9" s="9"/>
      <c r="D9" s="50"/>
      <c r="E9" s="42">
        <v>101066</v>
      </c>
      <c r="F9" s="4">
        <v>-598.67999999999995</v>
      </c>
      <c r="G9" s="21" t="s">
        <v>19</v>
      </c>
    </row>
    <row r="10" spans="1:9" hidden="1" x14ac:dyDescent="0.25">
      <c r="A10" s="4" t="s">
        <v>28</v>
      </c>
      <c r="B10" s="3"/>
      <c r="C10" s="9"/>
      <c r="D10" s="50"/>
      <c r="E10" s="42">
        <v>101071</v>
      </c>
      <c r="F10" s="4">
        <v>-384</v>
      </c>
      <c r="G10" s="21" t="s">
        <v>19</v>
      </c>
    </row>
    <row r="11" spans="1:9" hidden="1" x14ac:dyDescent="0.25">
      <c r="A11" s="4" t="s">
        <v>26</v>
      </c>
      <c r="B11" s="3"/>
      <c r="C11" s="9"/>
      <c r="D11" s="50"/>
      <c r="E11" s="42">
        <v>101074</v>
      </c>
      <c r="F11" s="4">
        <v>-171.38</v>
      </c>
      <c r="G11" s="21" t="s">
        <v>19</v>
      </c>
    </row>
    <row r="12" spans="1:9" hidden="1" x14ac:dyDescent="0.25">
      <c r="A12" s="4" t="s">
        <v>11</v>
      </c>
      <c r="B12" s="3"/>
      <c r="C12" s="9"/>
      <c r="D12" s="50"/>
      <c r="E12" s="42">
        <v>101079</v>
      </c>
      <c r="F12" s="4">
        <v>-248.64</v>
      </c>
      <c r="G12" s="21" t="s">
        <v>19</v>
      </c>
    </row>
    <row r="13" spans="1:9" hidden="1" x14ac:dyDescent="0.25">
      <c r="A13" s="4" t="s">
        <v>29</v>
      </c>
      <c r="B13" s="3"/>
      <c r="C13" s="9"/>
      <c r="D13" s="50"/>
      <c r="E13" s="42">
        <v>101080</v>
      </c>
      <c r="F13" s="4">
        <v>-133.91999999999999</v>
      </c>
      <c r="G13" s="21" t="s">
        <v>19</v>
      </c>
    </row>
    <row r="14" spans="1:9" hidden="1" x14ac:dyDescent="0.25">
      <c r="A14" s="4" t="s">
        <v>22</v>
      </c>
      <c r="B14" s="3"/>
      <c r="C14" s="9"/>
      <c r="D14" s="50"/>
      <c r="E14" s="42">
        <v>101081</v>
      </c>
      <c r="F14" s="4">
        <v>-500</v>
      </c>
      <c r="G14" s="21" t="s">
        <v>19</v>
      </c>
      <c r="H14" s="4"/>
    </row>
    <row r="15" spans="1:9" hidden="1" x14ac:dyDescent="0.25">
      <c r="A15" s="4" t="s">
        <v>26</v>
      </c>
      <c r="B15" s="3"/>
      <c r="C15" s="9"/>
      <c r="D15" s="50"/>
      <c r="E15" s="42">
        <v>101082</v>
      </c>
      <c r="F15" s="4">
        <v>-70</v>
      </c>
      <c r="G15" s="21" t="s">
        <v>19</v>
      </c>
    </row>
    <row r="16" spans="1:9" hidden="1" x14ac:dyDescent="0.25">
      <c r="A16" s="4" t="s">
        <v>26</v>
      </c>
      <c r="B16" s="3"/>
      <c r="C16" s="9"/>
      <c r="D16" s="50"/>
      <c r="E16" s="42">
        <v>101083</v>
      </c>
      <c r="F16" s="4">
        <v>-1943</v>
      </c>
      <c r="G16" s="21" t="s">
        <v>19</v>
      </c>
    </row>
    <row r="17" spans="1:9" hidden="1" x14ac:dyDescent="0.25">
      <c r="A17" s="4" t="s">
        <v>30</v>
      </c>
      <c r="B17" s="3"/>
      <c r="C17" s="9"/>
      <c r="D17" s="50"/>
      <c r="E17" s="42">
        <v>101084</v>
      </c>
      <c r="F17" s="4">
        <v>-12.9</v>
      </c>
      <c r="G17" s="21" t="s">
        <v>19</v>
      </c>
    </row>
    <row r="18" spans="1:9" hidden="1" x14ac:dyDescent="0.25">
      <c r="A18" s="4" t="s">
        <v>22</v>
      </c>
      <c r="B18" s="3"/>
      <c r="C18" s="9"/>
      <c r="D18" s="50"/>
      <c r="E18" s="42">
        <v>101085</v>
      </c>
      <c r="F18" s="4">
        <v>-297.60000000000002</v>
      </c>
      <c r="G18" s="21" t="s">
        <v>19</v>
      </c>
    </row>
    <row r="19" spans="1:9" hidden="1" x14ac:dyDescent="0.25">
      <c r="F19" s="12">
        <f>SUM(F6:F18)</f>
        <v>-5095.12</v>
      </c>
      <c r="G19" s="6">
        <f>+F19+G2</f>
        <v>-5095.12</v>
      </c>
      <c r="H19" s="12">
        <f>SUM(H6:H18)</f>
        <v>0</v>
      </c>
      <c r="I19" s="6">
        <f>+I2+H19</f>
        <v>0</v>
      </c>
    </row>
    <row r="20" spans="1:9" hidden="1" x14ac:dyDescent="0.25">
      <c r="F20" s="6"/>
      <c r="G20" s="6"/>
      <c r="H20" s="6"/>
      <c r="I20" s="6"/>
    </row>
    <row r="21" spans="1:9" ht="13" x14ac:dyDescent="0.3">
      <c r="A21" s="2"/>
      <c r="F21" s="6"/>
      <c r="G21" s="6"/>
      <c r="H21" s="6"/>
      <c r="I21" s="6"/>
    </row>
    <row r="22" spans="1:9" hidden="1" x14ac:dyDescent="0.25">
      <c r="E22" s="8"/>
      <c r="F22" s="6"/>
      <c r="G22" s="6"/>
      <c r="H22" s="6"/>
      <c r="I22" s="6"/>
    </row>
    <row r="23" spans="1:9" hidden="1" x14ac:dyDescent="0.25">
      <c r="B23" s="10">
        <v>40878</v>
      </c>
      <c r="C23" s="8">
        <v>101263</v>
      </c>
      <c r="D23" s="51">
        <v>200</v>
      </c>
      <c r="G23" s="6"/>
      <c r="H23" s="6"/>
      <c r="I23" s="6"/>
    </row>
    <row r="24" spans="1:9" hidden="1" x14ac:dyDescent="0.25">
      <c r="B24" s="10"/>
      <c r="C24" s="8">
        <v>101271</v>
      </c>
      <c r="D24" s="51">
        <v>35</v>
      </c>
      <c r="G24" s="4"/>
      <c r="H24" s="6"/>
      <c r="I24" s="6"/>
    </row>
    <row r="25" spans="1:9" hidden="1" x14ac:dyDescent="0.25">
      <c r="B25" s="10"/>
      <c r="C25" s="8">
        <v>101272</v>
      </c>
      <c r="D25" s="51">
        <v>598.67999999999995</v>
      </c>
      <c r="G25" s="4"/>
      <c r="H25" s="6"/>
      <c r="I25" s="6"/>
    </row>
    <row r="26" spans="1:9" hidden="1" x14ac:dyDescent="0.25">
      <c r="B26" s="10"/>
      <c r="C26" s="40">
        <v>101276</v>
      </c>
      <c r="D26" s="49">
        <v>90</v>
      </c>
      <c r="G26" s="4"/>
      <c r="H26" s="6"/>
      <c r="I26" s="6"/>
    </row>
    <row r="27" spans="1:9" hidden="1" x14ac:dyDescent="0.25">
      <c r="B27" s="10"/>
      <c r="C27" s="40">
        <v>101280</v>
      </c>
      <c r="D27" s="49">
        <v>500</v>
      </c>
      <c r="G27" s="4"/>
      <c r="H27" s="6"/>
      <c r="I27" s="6"/>
    </row>
    <row r="28" spans="1:9" hidden="1" x14ac:dyDescent="0.25">
      <c r="B28" s="10"/>
      <c r="C28" s="40"/>
      <c r="G28" s="6"/>
      <c r="H28" s="6"/>
      <c r="I28" s="6"/>
    </row>
    <row r="29" spans="1:9" ht="13" hidden="1" thickBot="1" x14ac:dyDescent="0.3">
      <c r="A29" s="21"/>
      <c r="C29" s="40"/>
      <c r="D29" s="52">
        <f>SUM(D23:D28)</f>
        <v>1423.6799999999998</v>
      </c>
    </row>
    <row r="30" spans="1:9" x14ac:dyDescent="0.25">
      <c r="B30" s="26"/>
      <c r="C30" s="4"/>
    </row>
    <row r="31" spans="1:9" x14ac:dyDescent="0.25">
      <c r="B31" s="8"/>
      <c r="C31" s="4"/>
    </row>
    <row r="32" spans="1:9" x14ac:dyDescent="0.25">
      <c r="B32" s="15"/>
      <c r="C32" s="4"/>
    </row>
    <row r="34" spans="1:5" ht="13" x14ac:dyDescent="0.3">
      <c r="D34" s="53">
        <f>SUM(D30:D33)</f>
        <v>0</v>
      </c>
    </row>
    <row r="37" spans="1:5" x14ac:dyDescent="0.25">
      <c r="A37" s="24"/>
      <c r="E37" s="6"/>
    </row>
    <row r="38" spans="1:5" x14ac:dyDescent="0.25">
      <c r="B38" s="8"/>
      <c r="C38" s="4"/>
      <c r="E38" s="6"/>
    </row>
    <row r="39" spans="1:5" x14ac:dyDescent="0.25">
      <c r="A39" s="8"/>
      <c r="B39" s="8"/>
      <c r="C39" s="4"/>
      <c r="E39" s="49"/>
    </row>
    <row r="40" spans="1:5" x14ac:dyDescent="0.25">
      <c r="B40" s="8"/>
      <c r="C40" s="4"/>
      <c r="E40" s="49"/>
    </row>
    <row r="41" spans="1:5" x14ac:dyDescent="0.25">
      <c r="B41" s="8"/>
      <c r="C41" s="4"/>
      <c r="E41" s="49"/>
    </row>
    <row r="42" spans="1:5" x14ac:dyDescent="0.25">
      <c r="B42" s="8"/>
      <c r="C42" s="4"/>
      <c r="E42" s="49"/>
    </row>
    <row r="43" spans="1:5" x14ac:dyDescent="0.25">
      <c r="B43" s="8"/>
      <c r="C43" s="4"/>
      <c r="E43" s="6"/>
    </row>
    <row r="44" spans="1:5" x14ac:dyDescent="0.25">
      <c r="B44" s="8"/>
      <c r="C44" s="4"/>
      <c r="E44" s="6"/>
    </row>
    <row r="45" spans="1:5" x14ac:dyDescent="0.25">
      <c r="B45" s="8"/>
      <c r="C45" s="4"/>
      <c r="E45" s="6"/>
    </row>
    <row r="46" spans="1:5" x14ac:dyDescent="0.25">
      <c r="B46" s="8"/>
      <c r="C46" s="4"/>
      <c r="D46" s="1"/>
      <c r="E46" s="49"/>
    </row>
    <row r="47" spans="1:5" x14ac:dyDescent="0.25">
      <c r="B47" s="8"/>
      <c r="C47" s="4"/>
      <c r="E47" s="49"/>
    </row>
    <row r="48" spans="1:5" x14ac:dyDescent="0.25">
      <c r="B48" s="8"/>
      <c r="C48" s="4"/>
      <c r="E48" s="6"/>
    </row>
    <row r="49" spans="1:5" x14ac:dyDescent="0.25">
      <c r="B49" s="8"/>
      <c r="C49" s="4"/>
      <c r="E49" s="6"/>
    </row>
    <row r="50" spans="1:5" x14ac:dyDescent="0.25">
      <c r="B50" s="8"/>
      <c r="C50" s="4"/>
      <c r="E50" s="6"/>
    </row>
    <row r="51" spans="1:5" x14ac:dyDescent="0.25">
      <c r="B51" s="8"/>
      <c r="C51" s="4"/>
      <c r="E51" s="6"/>
    </row>
    <row r="52" spans="1:5" x14ac:dyDescent="0.25">
      <c r="B52" s="8"/>
      <c r="C52" s="4"/>
      <c r="E52" s="6"/>
    </row>
    <row r="53" spans="1:5" x14ac:dyDescent="0.25">
      <c r="B53" s="8"/>
      <c r="C53" s="4"/>
      <c r="D53" s="1"/>
      <c r="E53" s="6"/>
    </row>
    <row r="54" spans="1:5" x14ac:dyDescent="0.25">
      <c r="B54" s="8"/>
      <c r="C54" s="4"/>
      <c r="D54"/>
      <c r="E54" s="6"/>
    </row>
    <row r="55" spans="1:5" x14ac:dyDescent="0.25">
      <c r="B55" s="8"/>
      <c r="C55" s="4"/>
      <c r="E55" s="12"/>
    </row>
    <row r="56" spans="1:5" x14ac:dyDescent="0.25">
      <c r="A56" s="24"/>
      <c r="E56" s="6"/>
    </row>
    <row r="57" spans="1:5" x14ac:dyDescent="0.25">
      <c r="E57" s="6"/>
    </row>
    <row r="58" spans="1:5" x14ac:dyDescent="0.25">
      <c r="E58" s="12"/>
    </row>
  </sheetData>
  <mergeCells count="2">
    <mergeCell ref="A1:C1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4&amp;RHulland Ward 
Parish Council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7"/>
  <sheetViews>
    <sheetView workbookViewId="0">
      <selection activeCell="A3" sqref="A3"/>
    </sheetView>
  </sheetViews>
  <sheetFormatPr defaultRowHeight="12.5" x14ac:dyDescent="0.25"/>
  <cols>
    <col min="2" max="2" width="25" customWidth="1"/>
    <col min="3" max="3" width="35" customWidth="1"/>
    <col min="4" max="4" width="31.54296875" customWidth="1"/>
    <col min="5" max="5" width="9.1796875" style="11" customWidth="1"/>
  </cols>
  <sheetData>
    <row r="2" spans="1:5" ht="13" x14ac:dyDescent="0.3">
      <c r="A2" s="2" t="str">
        <f>+'Unpresented Items page 4'!A1:C1</f>
        <v>Tissington &amp; Lea Hall Parish Council - Bank Reconciliation - Summary</v>
      </c>
    </row>
    <row r="4" spans="1:5" x14ac:dyDescent="0.25">
      <c r="A4" s="24" t="s">
        <v>101</v>
      </c>
    </row>
    <row r="5" spans="1:5" x14ac:dyDescent="0.25">
      <c r="B5" s="8"/>
      <c r="C5" s="4"/>
    </row>
    <row r="6" spans="1:5" x14ac:dyDescent="0.25">
      <c r="A6" s="8"/>
      <c r="B6" s="8">
        <v>101390</v>
      </c>
      <c r="C6" s="4" t="s">
        <v>99</v>
      </c>
      <c r="D6" t="s">
        <v>102</v>
      </c>
      <c r="E6" s="11">
        <v>100</v>
      </c>
    </row>
    <row r="7" spans="1:5" hidden="1" x14ac:dyDescent="0.25">
      <c r="B7" s="8">
        <v>101392</v>
      </c>
      <c r="C7" s="4" t="s">
        <v>63</v>
      </c>
      <c r="E7" s="11">
        <v>33.129999999999995</v>
      </c>
    </row>
    <row r="8" spans="1:5" x14ac:dyDescent="0.25">
      <c r="B8" s="8">
        <v>101393</v>
      </c>
      <c r="C8" s="4" t="s">
        <v>100</v>
      </c>
      <c r="D8" t="s">
        <v>98</v>
      </c>
      <c r="E8" s="11">
        <v>108.67999999999999</v>
      </c>
    </row>
    <row r="9" spans="1:5" x14ac:dyDescent="0.25">
      <c r="B9" s="8">
        <v>101394</v>
      </c>
      <c r="C9" s="4" t="s">
        <v>11</v>
      </c>
      <c r="D9" t="s">
        <v>97</v>
      </c>
      <c r="E9" s="11">
        <v>440.68</v>
      </c>
    </row>
    <row r="10" spans="1:5" x14ac:dyDescent="0.25">
      <c r="B10" s="8">
        <v>101395</v>
      </c>
      <c r="C10" s="4" t="s">
        <v>64</v>
      </c>
      <c r="D10" t="s">
        <v>97</v>
      </c>
      <c r="E10" s="11">
        <v>867.29</v>
      </c>
    </row>
    <row r="11" spans="1:5" x14ac:dyDescent="0.25">
      <c r="B11" s="15">
        <v>101396</v>
      </c>
      <c r="C11" s="4" t="s">
        <v>62</v>
      </c>
      <c r="D11" t="s">
        <v>97</v>
      </c>
      <c r="E11" s="11">
        <v>70.11999999999999</v>
      </c>
    </row>
    <row r="12" spans="1:5" x14ac:dyDescent="0.25">
      <c r="B12" s="15"/>
      <c r="C12" s="4"/>
    </row>
    <row r="13" spans="1:5" x14ac:dyDescent="0.25">
      <c r="B13" s="8"/>
      <c r="C13" s="4"/>
    </row>
    <row r="14" spans="1:5" x14ac:dyDescent="0.25">
      <c r="B14" s="8"/>
      <c r="C14" s="4"/>
      <c r="E14" s="23">
        <f>SUM(E5:E13)</f>
        <v>1619.8999999999999</v>
      </c>
    </row>
    <row r="15" spans="1:5" x14ac:dyDescent="0.25">
      <c r="A15" s="24" t="s">
        <v>37</v>
      </c>
    </row>
    <row r="16" spans="1:5" x14ac:dyDescent="0.25">
      <c r="A16" s="1"/>
    </row>
    <row r="17" spans="5:5" x14ac:dyDescent="0.25">
      <c r="E17" s="23">
        <f>+E16+E14</f>
        <v>1619.8999999999999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&amp;CPage 5&amp;RHeath and Holmewood Parish Council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topLeftCell="A2" workbookViewId="0">
      <selection activeCell="B21" sqref="B21"/>
    </sheetView>
  </sheetViews>
  <sheetFormatPr defaultRowHeight="12.5" x14ac:dyDescent="0.25"/>
  <cols>
    <col min="1" max="1" width="22.453125" customWidth="1"/>
    <col min="2" max="4" width="13" customWidth="1"/>
  </cols>
  <sheetData>
    <row r="1" spans="1:4" ht="13" x14ac:dyDescent="0.3">
      <c r="A1" s="2" t="s">
        <v>45</v>
      </c>
    </row>
    <row r="2" spans="1:4" ht="13" x14ac:dyDescent="0.3">
      <c r="A2" s="2"/>
    </row>
    <row r="3" spans="1:4" ht="13" x14ac:dyDescent="0.3">
      <c r="A3" s="2" t="s">
        <v>44</v>
      </c>
    </row>
    <row r="5" spans="1:4" x14ac:dyDescent="0.25">
      <c r="A5" s="24" t="s">
        <v>36</v>
      </c>
    </row>
    <row r="6" spans="1:4" x14ac:dyDescent="0.25">
      <c r="B6" s="17" t="s">
        <v>48</v>
      </c>
      <c r="C6" s="17" t="s">
        <v>49</v>
      </c>
      <c r="D6" s="17" t="s">
        <v>50</v>
      </c>
    </row>
    <row r="7" spans="1:4" ht="25" x14ac:dyDescent="0.25">
      <c r="B7" s="28" t="s">
        <v>52</v>
      </c>
      <c r="C7" s="28" t="s">
        <v>53</v>
      </c>
      <c r="D7" s="28" t="s">
        <v>51</v>
      </c>
    </row>
    <row r="8" spans="1:4" x14ac:dyDescent="0.25">
      <c r="B8" s="28"/>
      <c r="C8" s="28"/>
      <c r="D8" s="28"/>
    </row>
    <row r="9" spans="1:4" x14ac:dyDescent="0.25">
      <c r="A9" s="1" t="s">
        <v>46</v>
      </c>
      <c r="B9" s="29">
        <v>10</v>
      </c>
      <c r="C9" s="29">
        <v>15</v>
      </c>
      <c r="D9" s="29">
        <v>30</v>
      </c>
    </row>
    <row r="10" spans="1:4" x14ac:dyDescent="0.25">
      <c r="A10" s="1" t="s">
        <v>47</v>
      </c>
      <c r="B10" s="29">
        <v>2</v>
      </c>
      <c r="C10" s="29">
        <v>2.5</v>
      </c>
      <c r="D10" s="29">
        <v>5</v>
      </c>
    </row>
    <row r="12" spans="1:4" x14ac:dyDescent="0.25">
      <c r="A12" s="24" t="s">
        <v>54</v>
      </c>
    </row>
    <row r="13" spans="1:4" ht="25" x14ac:dyDescent="0.25">
      <c r="B13" s="28" t="s">
        <v>57</v>
      </c>
      <c r="C13" s="28" t="s">
        <v>58</v>
      </c>
      <c r="D13" s="28" t="s">
        <v>59</v>
      </c>
    </row>
    <row r="15" spans="1:4" x14ac:dyDescent="0.25">
      <c r="A15" s="1" t="s">
        <v>55</v>
      </c>
      <c r="B15" s="29">
        <v>15</v>
      </c>
      <c r="C15" s="29">
        <v>15</v>
      </c>
      <c r="D15" s="29">
        <v>10</v>
      </c>
    </row>
    <row r="16" spans="1:4" x14ac:dyDescent="0.25">
      <c r="A16" s="1" t="s">
        <v>56</v>
      </c>
      <c r="B16" s="29">
        <v>15</v>
      </c>
      <c r="C16" s="29">
        <v>17</v>
      </c>
      <c r="D16" s="29">
        <v>15</v>
      </c>
    </row>
    <row r="18" spans="1:2" x14ac:dyDescent="0.25">
      <c r="A18" s="24" t="s">
        <v>60</v>
      </c>
    </row>
    <row r="20" spans="1:2" x14ac:dyDescent="0.25">
      <c r="A20" s="1" t="s">
        <v>61</v>
      </c>
      <c r="B20" s="30">
        <v>525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8&amp;R&amp;D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"/>
  <sheetViews>
    <sheetView workbookViewId="0">
      <selection activeCell="A18" sqref="A18"/>
    </sheetView>
  </sheetViews>
  <sheetFormatPr defaultRowHeight="12.5" x14ac:dyDescent="0.25"/>
  <cols>
    <col min="1" max="1" width="23.1796875" customWidth="1"/>
    <col min="2" max="2" width="15.453125" customWidth="1"/>
    <col min="3" max="3" width="16.1796875" customWidth="1"/>
    <col min="4" max="4" width="9.1796875" style="27" customWidth="1"/>
    <col min="7" max="7" width="11.54296875" customWidth="1"/>
    <col min="8" max="8" width="10.1796875" bestFit="1" customWidth="1"/>
    <col min="11" max="11" width="12.453125" customWidth="1"/>
  </cols>
  <sheetData>
    <row r="1" spans="1:14" ht="13" x14ac:dyDescent="0.3">
      <c r="A1" s="2" t="s">
        <v>21</v>
      </c>
    </row>
    <row r="2" spans="1:14" x14ac:dyDescent="0.25">
      <c r="A2" s="1" t="s">
        <v>44</v>
      </c>
    </row>
    <row r="4" spans="1:14" x14ac:dyDescent="0.25">
      <c r="A4" t="s">
        <v>60</v>
      </c>
    </row>
    <row r="5" spans="1:14" ht="26" x14ac:dyDescent="0.3">
      <c r="A5" s="2" t="s">
        <v>69</v>
      </c>
      <c r="B5" s="2" t="s">
        <v>68</v>
      </c>
      <c r="C5" s="2" t="s">
        <v>66</v>
      </c>
      <c r="D5" s="32" t="s">
        <v>70</v>
      </c>
      <c r="E5" s="32" t="s">
        <v>71</v>
      </c>
      <c r="F5" s="32"/>
      <c r="G5" s="33" t="s">
        <v>72</v>
      </c>
      <c r="H5" s="33" t="s">
        <v>73</v>
      </c>
      <c r="I5" s="33" t="s">
        <v>81</v>
      </c>
      <c r="J5" s="33" t="s">
        <v>74</v>
      </c>
      <c r="K5" s="31"/>
    </row>
    <row r="6" spans="1:14" x14ac:dyDescent="0.25">
      <c r="A6" s="1" t="s">
        <v>75</v>
      </c>
      <c r="B6" s="1" t="s">
        <v>78</v>
      </c>
      <c r="C6" t="s">
        <v>67</v>
      </c>
      <c r="D6" s="34" t="s">
        <v>42</v>
      </c>
      <c r="E6" s="11">
        <v>525</v>
      </c>
      <c r="F6" s="11"/>
      <c r="G6" t="s">
        <v>93</v>
      </c>
      <c r="H6" s="38" t="s">
        <v>96</v>
      </c>
      <c r="I6">
        <v>525</v>
      </c>
    </row>
    <row r="7" spans="1:14" x14ac:dyDescent="0.25">
      <c r="A7" s="1" t="s">
        <v>76</v>
      </c>
      <c r="B7" s="1" t="s">
        <v>78</v>
      </c>
      <c r="C7" s="1" t="s">
        <v>67</v>
      </c>
      <c r="D7" s="34" t="s">
        <v>42</v>
      </c>
      <c r="E7" s="11">
        <v>525</v>
      </c>
      <c r="F7" s="11"/>
      <c r="G7" t="s">
        <v>94</v>
      </c>
      <c r="H7" s="39">
        <v>41153</v>
      </c>
      <c r="I7">
        <v>525</v>
      </c>
    </row>
    <row r="8" spans="1:14" x14ac:dyDescent="0.25">
      <c r="A8" s="1" t="s">
        <v>77</v>
      </c>
      <c r="B8" s="1" t="s">
        <v>65</v>
      </c>
      <c r="C8" s="1" t="s">
        <v>67</v>
      </c>
      <c r="D8" s="34" t="s">
        <v>42</v>
      </c>
      <c r="E8" s="11">
        <v>525</v>
      </c>
      <c r="F8" s="11"/>
      <c r="G8" t="s">
        <v>95</v>
      </c>
      <c r="H8" s="39">
        <v>41153</v>
      </c>
      <c r="I8">
        <v>525</v>
      </c>
    </row>
    <row r="9" spans="1:14" x14ac:dyDescent="0.25">
      <c r="E9" s="11"/>
      <c r="F9" s="11"/>
    </row>
    <row r="10" spans="1:14" x14ac:dyDescent="0.25">
      <c r="E10" s="11"/>
      <c r="F10" s="11"/>
    </row>
    <row r="11" spans="1:14" x14ac:dyDescent="0.25">
      <c r="A11" s="1" t="s">
        <v>54</v>
      </c>
      <c r="E11" s="11"/>
      <c r="F11" s="11"/>
    </row>
    <row r="12" spans="1:14" ht="39" x14ac:dyDescent="0.3">
      <c r="A12" s="2" t="s">
        <v>69</v>
      </c>
      <c r="B12" s="2" t="s">
        <v>68</v>
      </c>
      <c r="C12" s="2" t="s">
        <v>66</v>
      </c>
      <c r="D12" s="32" t="s">
        <v>70</v>
      </c>
      <c r="E12" s="32" t="s">
        <v>71</v>
      </c>
      <c r="F12" s="32" t="s">
        <v>80</v>
      </c>
      <c r="G12" s="33" t="s">
        <v>72</v>
      </c>
      <c r="H12" s="33" t="s">
        <v>73</v>
      </c>
      <c r="I12" s="33" t="s">
        <v>81</v>
      </c>
      <c r="J12" s="33" t="s">
        <v>74</v>
      </c>
      <c r="K12" s="33" t="s">
        <v>87</v>
      </c>
      <c r="L12" s="33" t="s">
        <v>83</v>
      </c>
      <c r="N12" s="33" t="s">
        <v>41</v>
      </c>
    </row>
    <row r="13" spans="1:14" x14ac:dyDescent="0.25">
      <c r="A13" s="1" t="s">
        <v>24</v>
      </c>
      <c r="B13" s="1" t="s">
        <v>79</v>
      </c>
      <c r="C13" s="1" t="s">
        <v>82</v>
      </c>
      <c r="D13" s="36">
        <v>15</v>
      </c>
      <c r="E13" s="11"/>
      <c r="F13" s="11">
        <v>10</v>
      </c>
      <c r="L13" s="35" t="s">
        <v>84</v>
      </c>
      <c r="M13" s="1" t="s">
        <v>85</v>
      </c>
      <c r="N13" s="1" t="s">
        <v>86</v>
      </c>
    </row>
    <row r="14" spans="1:14" x14ac:dyDescent="0.25">
      <c r="A14" s="1" t="s">
        <v>88</v>
      </c>
      <c r="B14" s="1" t="s">
        <v>79</v>
      </c>
      <c r="C14" s="1" t="s">
        <v>90</v>
      </c>
      <c r="D14" s="36">
        <v>15</v>
      </c>
      <c r="E14" s="11"/>
      <c r="F14" s="37" t="s">
        <v>42</v>
      </c>
      <c r="L14">
        <v>15</v>
      </c>
      <c r="M14" s="1" t="s">
        <v>85</v>
      </c>
    </row>
    <row r="15" spans="1:14" x14ac:dyDescent="0.25">
      <c r="A15" s="1" t="s">
        <v>89</v>
      </c>
      <c r="B15" s="1" t="s">
        <v>79</v>
      </c>
      <c r="C15" s="1" t="s">
        <v>90</v>
      </c>
      <c r="D15" s="36">
        <v>15</v>
      </c>
      <c r="E15" s="11"/>
      <c r="F15" s="37" t="s">
        <v>42</v>
      </c>
      <c r="L15">
        <v>16</v>
      </c>
      <c r="M15" s="1" t="s">
        <v>85</v>
      </c>
    </row>
    <row r="16" spans="1:14" x14ac:dyDescent="0.25">
      <c r="A16" s="1" t="s">
        <v>91</v>
      </c>
      <c r="B16" s="1" t="s">
        <v>79</v>
      </c>
      <c r="C16" s="1" t="s">
        <v>92</v>
      </c>
      <c r="D16" s="36">
        <v>17</v>
      </c>
      <c r="E16" s="11"/>
      <c r="F16" s="37" t="s">
        <v>42</v>
      </c>
      <c r="L16">
        <v>4</v>
      </c>
    </row>
    <row r="17" spans="5:6" x14ac:dyDescent="0.25">
      <c r="E17" s="11"/>
      <c r="F17" s="11"/>
    </row>
    <row r="18" spans="5:6" x14ac:dyDescent="0.25">
      <c r="E18" s="11"/>
      <c r="F18" s="11"/>
    </row>
    <row r="19" spans="5:6" x14ac:dyDescent="0.25">
      <c r="E19" s="11"/>
      <c r="F19" s="11"/>
    </row>
    <row r="20" spans="5:6" x14ac:dyDescent="0.25">
      <c r="E20" s="11"/>
      <c r="F20" s="11"/>
    </row>
    <row r="21" spans="5:6" x14ac:dyDescent="0.25">
      <c r="E21" s="11"/>
      <c r="F21" s="11"/>
    </row>
    <row r="22" spans="5:6" x14ac:dyDescent="0.25">
      <c r="E22" s="11"/>
      <c r="F22" s="11"/>
    </row>
    <row r="23" spans="5:6" x14ac:dyDescent="0.25">
      <c r="E23" s="11"/>
      <c r="F23" s="11"/>
    </row>
    <row r="24" spans="5:6" x14ac:dyDescent="0.25">
      <c r="E24" s="11"/>
      <c r="F24" s="11"/>
    </row>
    <row r="25" spans="5:6" x14ac:dyDescent="0.25">
      <c r="E25" s="11"/>
      <c r="F25" s="11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Summary page 1</vt:lpstr>
      <vt:lpstr>Bank Rec page 1a</vt:lpstr>
      <vt:lpstr>Payments page 2</vt:lpstr>
      <vt:lpstr>Receipts page 3</vt:lpstr>
      <vt:lpstr>Unpresented Items page 4</vt:lpstr>
      <vt:lpstr>Cheq. Req. page 5</vt:lpstr>
      <vt:lpstr>Lettings page 8</vt:lpstr>
      <vt:lpstr>Lettings</vt:lpstr>
      <vt:lpstr>Sheet1</vt:lpstr>
      <vt:lpstr>'Payments page 2'!Print_Area</vt:lpstr>
      <vt:lpstr>'Receipts page 3'!Print_Area</vt:lpstr>
      <vt:lpstr>Print_Area</vt:lpstr>
      <vt:lpstr>'Payments page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Brenda</cp:lastModifiedBy>
  <cp:lastPrinted>2020-02-10T11:43:21Z</cp:lastPrinted>
  <dcterms:created xsi:type="dcterms:W3CDTF">2009-04-09T10:27:47Z</dcterms:created>
  <dcterms:modified xsi:type="dcterms:W3CDTF">2020-02-10T12:01:13Z</dcterms:modified>
</cp:coreProperties>
</file>